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sciotownshipmi.sharepoint.com/sites/ScioOrg/Fire/Documents/Houde/Budget stuff/"/>
    </mc:Choice>
  </mc:AlternateContent>
  <xr:revisionPtr revIDLastSave="63" documentId="8_{D31A4074-8018-4ABB-B7F4-184C1B63556A}" xr6:coauthVersionLast="47" xr6:coauthVersionMax="47" xr10:uidLastSave="{96310C57-C43C-4B51-8FBF-C4E9A1D215F5}"/>
  <bookViews>
    <workbookView xWindow="-120" yWindow="-120" windowWidth="25440" windowHeight="15390" activeTab="4" xr2:uid="{00000000-000D-0000-FFFF-FFFF00000000}"/>
  </bookViews>
  <sheets>
    <sheet name="Aggr CIP" sheetId="1" r:id="rId1"/>
    <sheet name="Charts" sheetId="7" r:id="rId2"/>
    <sheet name="Water" sheetId="2" r:id="rId3"/>
    <sheet name="Sewer" sheetId="8" r:id="rId4"/>
    <sheet name="Fire " sheetId="9" r:id="rId5"/>
    <sheet name="Parks" sheetId="4" r:id="rId6"/>
    <sheet name="Pathways" sheetId="5" r:id="rId7"/>
    <sheet name="Preservation"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9" l="1"/>
  <c r="Q12" i="9"/>
  <c r="Z19" i="9"/>
  <c r="Y19" i="9"/>
  <c r="Z12" i="9"/>
  <c r="Y12" i="9"/>
  <c r="X19" i="9"/>
  <c r="W19" i="9"/>
  <c r="V19" i="9"/>
  <c r="V22" i="9" s="1"/>
  <c r="U19" i="9"/>
  <c r="T19" i="9"/>
  <c r="T22" i="9" s="1"/>
  <c r="S19" i="9"/>
  <c r="S22" i="9" s="1"/>
  <c r="R19" i="9"/>
  <c r="Q19" i="9"/>
  <c r="P19" i="9"/>
  <c r="O19" i="9"/>
  <c r="N19" i="9"/>
  <c r="M19" i="9"/>
  <c r="L19" i="9"/>
  <c r="K19" i="9"/>
  <c r="G19" i="9"/>
  <c r="J17" i="9"/>
  <c r="J16" i="9"/>
  <c r="J15" i="9"/>
  <c r="I15" i="9"/>
  <c r="I19" i="9" s="1"/>
  <c r="J14" i="9"/>
  <c r="J13" i="9"/>
  <c r="X12" i="9"/>
  <c r="W12" i="9"/>
  <c r="V12" i="9"/>
  <c r="U12" i="9"/>
  <c r="T12" i="9"/>
  <c r="S12" i="9"/>
  <c r="P12" i="9"/>
  <c r="O12" i="9"/>
  <c r="N12" i="9"/>
  <c r="M12" i="9"/>
  <c r="L12" i="9"/>
  <c r="K12" i="9"/>
  <c r="G12" i="9"/>
  <c r="J10" i="9"/>
  <c r="J9" i="9"/>
  <c r="J8" i="9"/>
  <c r="I8" i="9"/>
  <c r="J7" i="9"/>
  <c r="I7" i="9"/>
  <c r="K22" i="9" l="1"/>
  <c r="Q22" i="9"/>
  <c r="Y22" i="9"/>
  <c r="I12" i="9"/>
  <c r="I22" i="9" s="1"/>
  <c r="L22" i="9"/>
  <c r="R22" i="9"/>
  <c r="X22" i="9"/>
  <c r="Z22" i="9"/>
  <c r="M22" i="9"/>
  <c r="G22" i="9"/>
  <c r="P22" i="9"/>
  <c r="O22" i="9"/>
  <c r="U22" i="9"/>
  <c r="W22" i="9"/>
  <c r="J19" i="9"/>
  <c r="J12" i="9"/>
  <c r="N22" i="9"/>
  <c r="D15" i="1"/>
  <c r="A6" i="7"/>
  <c r="A3" i="7"/>
  <c r="J22" i="9" l="1"/>
  <c r="T15" i="1"/>
  <c r="Q15" i="1"/>
  <c r="O15" i="1"/>
  <c r="H15" i="1"/>
  <c r="C15" i="1"/>
  <c r="B15" i="1"/>
  <c r="A15" i="1"/>
  <c r="B6" i="1"/>
  <c r="R11" i="4"/>
  <c r="P11" i="4"/>
  <c r="J11" i="4" s="1"/>
  <c r="I11" i="4"/>
  <c r="T10" i="4"/>
  <c r="R10" i="4"/>
  <c r="P10" i="4"/>
  <c r="I10" i="4"/>
  <c r="R9" i="4"/>
  <c r="P9" i="4"/>
  <c r="N9" i="4"/>
  <c r="I9" i="4"/>
  <c r="R8" i="4"/>
  <c r="P8" i="4"/>
  <c r="N8" i="4"/>
  <c r="N7" i="4"/>
  <c r="J7" i="4" s="1"/>
  <c r="X14" i="4"/>
  <c r="W14" i="4"/>
  <c r="S15" i="1" s="1"/>
  <c r="V14" i="4"/>
  <c r="R15" i="1" s="1"/>
  <c r="U14" i="4"/>
  <c r="S14" i="4"/>
  <c r="Q14" i="4"/>
  <c r="M15" i="1" s="1"/>
  <c r="O14" i="4"/>
  <c r="K15" i="1" s="1"/>
  <c r="M14" i="4"/>
  <c r="I15" i="1" s="1"/>
  <c r="L14" i="4"/>
  <c r="K14" i="4"/>
  <c r="G15" i="1" s="1"/>
  <c r="G14" i="4"/>
  <c r="R6" i="4"/>
  <c r="P6" i="4"/>
  <c r="N6" i="4"/>
  <c r="I6" i="4"/>
  <c r="J15" i="4"/>
  <c r="J13" i="4"/>
  <c r="J8" i="4"/>
  <c r="I8" i="4"/>
  <c r="I7" i="4"/>
  <c r="T10" i="2"/>
  <c r="I10" i="2"/>
  <c r="R9" i="2"/>
  <c r="J9" i="2" s="1"/>
  <c r="I9" i="2"/>
  <c r="I8" i="2"/>
  <c r="J8" i="2"/>
  <c r="P8" i="2"/>
  <c r="N7" i="2"/>
  <c r="J7" i="2" s="1"/>
  <c r="I7" i="2"/>
  <c r="N14" i="4" l="1"/>
  <c r="J15" i="1" s="1"/>
  <c r="R14" i="4"/>
  <c r="N15" i="1" s="1"/>
  <c r="J9" i="4"/>
  <c r="P14" i="4"/>
  <c r="L15" i="1" s="1"/>
  <c r="I14" i="4"/>
  <c r="E15" i="1" s="1"/>
  <c r="B6" i="7" s="1"/>
  <c r="J6" i="4"/>
  <c r="D11" i="1"/>
  <c r="B11" i="1"/>
  <c r="A11" i="1"/>
  <c r="A5" i="7" s="1"/>
  <c r="D10" i="1"/>
  <c r="A10" i="1"/>
  <c r="A4" i="7" s="1"/>
  <c r="D6" i="1"/>
  <c r="Q6" i="1"/>
  <c r="Q7" i="1" s="1"/>
  <c r="N6" i="1"/>
  <c r="N7" i="1" s="1"/>
  <c r="X15" i="2"/>
  <c r="T6" i="1" s="1"/>
  <c r="T7" i="1" s="1"/>
  <c r="W15" i="2"/>
  <c r="S6" i="1" s="1"/>
  <c r="S7" i="1" s="1"/>
  <c r="V15" i="2"/>
  <c r="R6" i="1" s="1"/>
  <c r="R7" i="1" s="1"/>
  <c r="U15" i="2"/>
  <c r="T15" i="2"/>
  <c r="P6" i="1" s="1"/>
  <c r="P7" i="1" s="1"/>
  <c r="S15" i="2"/>
  <c r="O6" i="1" s="1"/>
  <c r="O7" i="1" s="1"/>
  <c r="R15" i="2"/>
  <c r="Q15" i="2"/>
  <c r="M6" i="1" s="1"/>
  <c r="M7" i="1" s="1"/>
  <c r="P15" i="2"/>
  <c r="L6" i="1" s="1"/>
  <c r="L7" i="1" s="1"/>
  <c r="O15" i="2"/>
  <c r="K6" i="1" s="1"/>
  <c r="K7" i="1" s="1"/>
  <c r="N15" i="2"/>
  <c r="J6" i="1" s="1"/>
  <c r="J7" i="1" s="1"/>
  <c r="M15" i="2"/>
  <c r="I6" i="1" s="1"/>
  <c r="I7" i="1" s="1"/>
  <c r="L15" i="2"/>
  <c r="H6" i="1" s="1"/>
  <c r="H7" i="1" s="1"/>
  <c r="K15" i="2"/>
  <c r="G6" i="1" s="1"/>
  <c r="G7" i="1" s="1"/>
  <c r="G15" i="2"/>
  <c r="C6" i="1" s="1"/>
  <c r="C7" i="1" s="1"/>
  <c r="T10" i="1"/>
  <c r="S10" i="1"/>
  <c r="R10" i="1"/>
  <c r="Q10" i="1"/>
  <c r="P10" i="1"/>
  <c r="O10" i="1"/>
  <c r="N10" i="1"/>
  <c r="M10" i="1"/>
  <c r="L10" i="1"/>
  <c r="K10" i="1"/>
  <c r="J10" i="1"/>
  <c r="I10" i="1"/>
  <c r="H10" i="1"/>
  <c r="G10" i="1"/>
  <c r="C10" i="1"/>
  <c r="T11" i="1"/>
  <c r="S11" i="1"/>
  <c r="R11" i="1"/>
  <c r="Q11" i="1"/>
  <c r="P11" i="1"/>
  <c r="N11" i="1"/>
  <c r="M11" i="1"/>
  <c r="L11" i="1"/>
  <c r="J11" i="1"/>
  <c r="I11" i="1"/>
  <c r="H11" i="1"/>
  <c r="G11" i="1"/>
  <c r="E11" i="1"/>
  <c r="E10" i="1" l="1"/>
  <c r="B4" i="7" s="1"/>
  <c r="G12" i="1"/>
  <c r="G20" i="1" s="1"/>
  <c r="S12" i="1"/>
  <c r="S20" i="1" s="1"/>
  <c r="H12" i="1"/>
  <c r="H20" i="1" s="1"/>
  <c r="L12" i="1"/>
  <c r="L20" i="1" s="1"/>
  <c r="P12" i="1"/>
  <c r="T12" i="1"/>
  <c r="T20" i="1" s="1"/>
  <c r="F10" i="1"/>
  <c r="C11" i="1"/>
  <c r="C12" i="1" s="1"/>
  <c r="C20" i="1" s="1"/>
  <c r="K11" i="1"/>
  <c r="K12" i="1" s="1"/>
  <c r="K20" i="1" s="1"/>
  <c r="O11" i="1"/>
  <c r="O12" i="1" s="1"/>
  <c r="O20" i="1" s="1"/>
  <c r="J12" i="1"/>
  <c r="J20" i="1" s="1"/>
  <c r="I12" i="1"/>
  <c r="I20" i="1" s="1"/>
  <c r="M12" i="1"/>
  <c r="M20" i="1" s="1"/>
  <c r="Q12" i="1"/>
  <c r="Q20" i="1" s="1"/>
  <c r="N12" i="1"/>
  <c r="N20" i="1" s="1"/>
  <c r="R12" i="1"/>
  <c r="R20" i="1" s="1"/>
  <c r="J6" i="2"/>
  <c r="J15" i="2" s="1"/>
  <c r="F6" i="1" s="1"/>
  <c r="F7" i="1" s="1"/>
  <c r="I6" i="2"/>
  <c r="I15" i="2" s="1"/>
  <c r="E6" i="1" s="1"/>
  <c r="E7" i="1" s="1"/>
  <c r="B3" i="7" s="1"/>
  <c r="J10" i="4"/>
  <c r="J14" i="4" s="1"/>
  <c r="F15" i="1" s="1"/>
  <c r="T14" i="4"/>
  <c r="P15" i="1" s="1"/>
  <c r="B7" i="7" l="1"/>
  <c r="C6" i="7" s="1"/>
  <c r="C4" i="7"/>
  <c r="E12" i="1"/>
  <c r="E20" i="1" s="1"/>
  <c r="P20" i="1"/>
  <c r="F11" i="1"/>
  <c r="B5" i="7" s="1"/>
  <c r="F12" i="1"/>
  <c r="F20" i="1" s="1"/>
  <c r="C5" i="7" l="1"/>
  <c r="C3" i="7"/>
</calcChain>
</file>

<file path=xl/sharedStrings.xml><?xml version="1.0" encoding="utf-8"?>
<sst xmlns="http://schemas.openxmlformats.org/spreadsheetml/2006/main" count="499" uniqueCount="84">
  <si>
    <t>TOTAL</t>
  </si>
  <si>
    <t>FUTURE</t>
  </si>
  <si>
    <t>PROJECT</t>
  </si>
  <si>
    <t>AVERAGE</t>
  </si>
  <si>
    <t>POTENTIAL</t>
  </si>
  <si>
    <t>CITY</t>
  </si>
  <si>
    <t>COST</t>
  </si>
  <si>
    <t>PROJECT NUMBER AND NAME</t>
  </si>
  <si>
    <t>COORDINATION</t>
  </si>
  <si>
    <t>TYPE</t>
  </si>
  <si>
    <t>RATING</t>
  </si>
  <si>
    <t>FUNDING SOURCE(S)</t>
  </si>
  <si>
    <t>SHARE</t>
  </si>
  <si>
    <t>TOWNSHIP</t>
  </si>
  <si>
    <t>(2020-2026)</t>
  </si>
  <si>
    <t>Water Main Replacement</t>
  </si>
  <si>
    <t>None</t>
  </si>
  <si>
    <t>Rehabilitation</t>
  </si>
  <si>
    <t>Staff vehicle, EMS vehicle</t>
  </si>
  <si>
    <t>Replacement</t>
  </si>
  <si>
    <t>Fire Fund</t>
  </si>
  <si>
    <t>Brush Truck, Tanker</t>
  </si>
  <si>
    <t>Sub-Total</t>
  </si>
  <si>
    <t>.</t>
  </si>
  <si>
    <t>Station #1 Phase 2 Improvements</t>
  </si>
  <si>
    <t>Total</t>
  </si>
  <si>
    <t>2020-2026 CAPITAL IMPROVEMENT PLAN AGGREGATE WORKSHEET</t>
  </si>
  <si>
    <t>FE-1</t>
  </si>
  <si>
    <t>FF-1</t>
  </si>
  <si>
    <t>W &amp; S Retained Earnings or Bond Sale</t>
  </si>
  <si>
    <t>Fire Equipment</t>
  </si>
  <si>
    <t>Fire Facilities</t>
  </si>
  <si>
    <t>New</t>
  </si>
  <si>
    <t>Water Fund &amp; Developer</t>
  </si>
  <si>
    <t>Liberty Road 16” Water Main (1)</t>
  </si>
  <si>
    <t>Water Fund</t>
  </si>
  <si>
    <t>Water Fund/Developer?</t>
  </si>
  <si>
    <t>I-94/Zeeb Road Second Crossing (1)</t>
  </si>
  <si>
    <t>Baker Road/Staebler Road Loop (1)</t>
  </si>
  <si>
    <t>Wagner Road 0.5 MG Water Tower (1)</t>
  </si>
  <si>
    <t>(1) Based on March, 2014 Water Study</t>
  </si>
  <si>
    <t>2020-2026 CAPITAL IMPROVEMENT PLAN</t>
  </si>
  <si>
    <t>Township, Grants, Donations</t>
  </si>
  <si>
    <t>Develop Marshall Park</t>
  </si>
  <si>
    <t>Water System Improvements</t>
  </si>
  <si>
    <t>?</t>
  </si>
  <si>
    <t>Parks</t>
  </si>
  <si>
    <t>Develop West Scio Preserve</t>
  </si>
  <si>
    <t>Develop Wild Preserve</t>
  </si>
  <si>
    <t>Develop Township Hall Park</t>
  </si>
  <si>
    <t>Develop Sloan Preserve</t>
  </si>
  <si>
    <t>Develop Van Curler Preserve</t>
  </si>
  <si>
    <t>Park Development</t>
  </si>
  <si>
    <t xml:space="preserve">Engine, tanker </t>
  </si>
  <si>
    <t>Staff vehicle-inspector</t>
  </si>
  <si>
    <t>WM-1</t>
  </si>
  <si>
    <t>WM-2</t>
  </si>
  <si>
    <t>WT-1</t>
  </si>
  <si>
    <t>WM-3</t>
  </si>
  <si>
    <t>WM-4</t>
  </si>
  <si>
    <t>Water Improvements</t>
  </si>
  <si>
    <t>2020-2026 Capital Improvement Plan</t>
  </si>
  <si>
    <t>PD-1</t>
  </si>
  <si>
    <t>FYE2021</t>
  </si>
  <si>
    <t>FYE2022</t>
  </si>
  <si>
    <t>FYE2023</t>
  </si>
  <si>
    <t>FYE2024</t>
  </si>
  <si>
    <t>FYE2025</t>
  </si>
  <si>
    <t>FYE2026</t>
  </si>
  <si>
    <t>FYE2027</t>
  </si>
  <si>
    <t>FE-2</t>
  </si>
  <si>
    <t>Undetermined</t>
  </si>
  <si>
    <t>Loan from general fund</t>
  </si>
  <si>
    <t xml:space="preserve">Property acquisition </t>
  </si>
  <si>
    <t>Construction of fire station</t>
  </si>
  <si>
    <t>Near term, we need to look at creating a fire inspector position.  The only capital costs associated with this would be a vehicle</t>
  </si>
  <si>
    <t xml:space="preserve">If Dexter were no longer to staff their downtown fire station, this may need to be ammended. </t>
  </si>
  <si>
    <t xml:space="preserve">Phase two improvements can be completed within the current budget, borrowing the funds from the General Fund and repaying them.  The general fund can sustain a loan for this project per analysis by CFO Egeler and myself.  Proposed payback </t>
  </si>
  <si>
    <t xml:space="preserve">includes current and ongoing budget line item of $70,000 (line item 206.000.975).  Per our evaluation, we could afford a payback at $75,000 annually, with additional amounts based on year end budget experience.  Payback should be 12-15 years. </t>
  </si>
  <si>
    <t>FYE2028</t>
  </si>
  <si>
    <t>Long term, we have the need to additional buildings to adequately service the community.  With property acquired in the SE area of the Township, the next major area off need is the west side of the Township along Jackson Ave</t>
  </si>
  <si>
    <t>This CIP considers a second station operating by the end of FYE 2025.  This station was projected to be open and operating in 2020.</t>
  </si>
  <si>
    <t>2020-2027 CAPITAL IMPROVEMENT PLAN AGGREGATE SPREADSHEET</t>
  </si>
  <si>
    <t>Ladder truck and tanker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</si>
</sst>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0" x14ac:knownFonts="1">
    <font>
      <sz val="11"/>
      <color theme="1"/>
      <name val="Calibri"/>
      <family val="2"/>
      <scheme val="minor"/>
    </font>
    <font>
      <sz val="11"/>
      <color theme="1"/>
      <name val="Calibri"/>
      <family val="2"/>
      <scheme val="minor"/>
    </font>
    <font>
      <b/>
      <sz val="12"/>
      <color indexed="8"/>
      <name val="Calibri"/>
      <family val="2"/>
      <scheme val="minor"/>
    </font>
    <font>
      <b/>
      <sz val="8"/>
      <color indexed="8"/>
      <name val="Calibri"/>
      <family val="2"/>
      <scheme val="minor"/>
    </font>
    <font>
      <b/>
      <i/>
      <sz val="8"/>
      <color indexed="8"/>
      <name val="Calibri"/>
      <family val="2"/>
      <scheme val="minor"/>
    </font>
    <font>
      <b/>
      <sz val="11"/>
      <color theme="1"/>
      <name val="Calibri"/>
      <family val="2"/>
      <scheme val="minor"/>
    </font>
    <font>
      <b/>
      <sz val="12"/>
      <color theme="1"/>
      <name val="Calibri"/>
      <family val="2"/>
      <scheme val="minor"/>
    </font>
    <font>
      <b/>
      <sz val="11"/>
      <color indexed="8"/>
      <name val="Calibri"/>
      <family val="2"/>
      <scheme val="minor"/>
    </font>
    <font>
      <sz val="11"/>
      <color indexed="8"/>
      <name val="Calibri"/>
      <family val="2"/>
      <scheme val="minor"/>
    </font>
    <font>
      <b/>
      <sz val="11"/>
      <color rgb="FF000000"/>
      <name val="Calibri"/>
      <family val="2"/>
      <scheme val="minor"/>
    </font>
  </fonts>
  <fills count="7">
    <fill>
      <patternFill patternType="none"/>
    </fill>
    <fill>
      <patternFill patternType="gray125"/>
    </fill>
    <fill>
      <patternFill patternType="solid">
        <fgColor indexed="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s>
  <borders count="23">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43" fontId="3" fillId="2" borderId="4" xfId="1" applyFont="1" applyFill="1" applyBorder="1" applyAlignment="1">
      <alignment horizontal="left"/>
    </xf>
    <xf numFmtId="43" fontId="3" fillId="2" borderId="6" xfId="1" applyFont="1" applyFill="1" applyBorder="1" applyAlignment="1">
      <alignment horizontal="center"/>
    </xf>
    <xf numFmtId="0" fontId="3" fillId="2" borderId="6" xfId="1" applyNumberFormat="1" applyFont="1" applyFill="1" applyBorder="1" applyAlignment="1">
      <alignment horizontal="center"/>
    </xf>
    <xf numFmtId="43" fontId="3" fillId="2" borderId="4" xfId="1" applyFont="1" applyFill="1" applyBorder="1" applyAlignment="1">
      <alignment horizontal="center"/>
    </xf>
    <xf numFmtId="9" fontId="3" fillId="2" borderId="6" xfId="0" applyNumberFormat="1" applyFont="1" applyFill="1" applyBorder="1" applyAlignment="1">
      <alignment horizontal="center"/>
    </xf>
    <xf numFmtId="164" fontId="3" fillId="2" borderId="6" xfId="1" applyNumberFormat="1" applyFont="1" applyFill="1" applyBorder="1" applyAlignment="1">
      <alignment horizontal="center"/>
    </xf>
    <xf numFmtId="43" fontId="3" fillId="2" borderId="7" xfId="1" applyFont="1" applyFill="1" applyBorder="1" applyAlignment="1">
      <alignment horizontal="left"/>
    </xf>
    <xf numFmtId="0" fontId="3" fillId="2" borderId="9" xfId="1" applyNumberFormat="1" applyFont="1" applyFill="1" applyBorder="1" applyAlignment="1">
      <alignment horizontal="center"/>
    </xf>
    <xf numFmtId="43" fontId="3" fillId="2" borderId="7" xfId="1" applyFont="1" applyFill="1" applyBorder="1" applyAlignment="1">
      <alignment horizontal="center"/>
    </xf>
    <xf numFmtId="43" fontId="3" fillId="2" borderId="9" xfId="1" applyFont="1" applyFill="1" applyBorder="1" applyAlignment="1">
      <alignment horizontal="center"/>
    </xf>
    <xf numFmtId="164" fontId="3" fillId="2" borderId="9" xfId="1" applyNumberFormat="1" applyFont="1" applyFill="1" applyBorder="1" applyAlignment="1">
      <alignment horizontal="center"/>
    </xf>
    <xf numFmtId="164" fontId="3" fillId="2" borderId="7" xfId="1" applyNumberFormat="1" applyFont="1" applyFill="1" applyBorder="1" applyAlignment="1">
      <alignment horizontal="center"/>
    </xf>
    <xf numFmtId="164" fontId="3" fillId="2" borderId="0" xfId="1" applyNumberFormat="1" applyFont="1" applyFill="1" applyBorder="1" applyAlignment="1">
      <alignment horizontal="center"/>
    </xf>
    <xf numFmtId="164" fontId="3" fillId="2" borderId="8" xfId="1" applyNumberFormat="1" applyFont="1" applyFill="1" applyBorder="1" applyAlignment="1">
      <alignment horizontal="center"/>
    </xf>
    <xf numFmtId="164" fontId="3" fillId="3" borderId="7" xfId="1" applyNumberFormat="1" applyFont="1" applyFill="1" applyBorder="1" applyAlignment="1">
      <alignment horizontal="center"/>
    </xf>
    <xf numFmtId="164" fontId="3" fillId="3" borderId="0" xfId="1" applyNumberFormat="1" applyFont="1" applyFill="1" applyBorder="1" applyAlignment="1">
      <alignment horizontal="center"/>
    </xf>
    <xf numFmtId="43" fontId="3" fillId="2" borderId="5" xfId="1" applyFont="1" applyFill="1" applyBorder="1" applyAlignment="1">
      <alignment horizontal="center"/>
    </xf>
    <xf numFmtId="0" fontId="3" fillId="2" borderId="8" xfId="0" applyFont="1" applyFill="1" applyBorder="1" applyAlignment="1">
      <alignment horizontal="center"/>
    </xf>
    <xf numFmtId="164" fontId="0" fillId="0" borderId="0" xfId="1" applyNumberFormat="1" applyFont="1"/>
    <xf numFmtId="9" fontId="0" fillId="0" borderId="0" xfId="2" applyFont="1"/>
    <xf numFmtId="0" fontId="0" fillId="0" borderId="0" xfId="0" applyFill="1"/>
    <xf numFmtId="43" fontId="3" fillId="2" borderId="7" xfId="1" applyFont="1" applyFill="1" applyBorder="1" applyAlignment="1"/>
    <xf numFmtId="164" fontId="3" fillId="6" borderId="7" xfId="1" applyNumberFormat="1" applyFont="1" applyFill="1" applyBorder="1" applyAlignment="1">
      <alignment horizontal="center"/>
    </xf>
    <xf numFmtId="164" fontId="3" fillId="6" borderId="0" xfId="1" applyNumberFormat="1" applyFont="1" applyFill="1" applyBorder="1" applyAlignment="1">
      <alignment horizontal="center"/>
    </xf>
    <xf numFmtId="0" fontId="5" fillId="0" borderId="11" xfId="0" applyFont="1" applyBorder="1" applyAlignment="1">
      <alignment horizontal="right"/>
    </xf>
    <xf numFmtId="0" fontId="0" fillId="0" borderId="10" xfId="0" applyBorder="1"/>
    <xf numFmtId="0" fontId="3" fillId="0" borderId="10" xfId="0" applyFont="1" applyFill="1" applyBorder="1" applyAlignment="1">
      <alignment horizontal="left"/>
    </xf>
    <xf numFmtId="3" fontId="3" fillId="0" borderId="10" xfId="0" applyNumberFormat="1" applyFont="1" applyFill="1" applyBorder="1" applyAlignment="1">
      <alignment horizontal="center"/>
    </xf>
    <xf numFmtId="9" fontId="3" fillId="0" borderId="10" xfId="0" applyNumberFormat="1" applyFont="1" applyFill="1" applyBorder="1" applyAlignment="1">
      <alignment horizontal="center"/>
    </xf>
    <xf numFmtId="164" fontId="3" fillId="0" borderId="10" xfId="1" applyNumberFormat="1" applyFont="1" applyFill="1" applyBorder="1" applyAlignment="1">
      <alignment horizontal="center"/>
    </xf>
    <xf numFmtId="164" fontId="4" fillId="6" borderId="10" xfId="1" applyNumberFormat="1" applyFont="1" applyFill="1" applyBorder="1" applyAlignment="1">
      <alignment horizontal="center"/>
    </xf>
    <xf numFmtId="0" fontId="0" fillId="0" borderId="10" xfId="0" applyFill="1" applyBorder="1"/>
    <xf numFmtId="164" fontId="0" fillId="0" borderId="10" xfId="1" applyNumberFormat="1" applyFont="1" applyBorder="1"/>
    <xf numFmtId="9" fontId="0" fillId="0" borderId="10" xfId="2" applyFont="1" applyBorder="1"/>
    <xf numFmtId="164" fontId="0" fillId="6" borderId="10" xfId="1" applyNumberFormat="1" applyFont="1" applyFill="1" applyBorder="1"/>
    <xf numFmtId="0" fontId="0" fillId="6" borderId="10" xfId="0" applyFill="1" applyBorder="1"/>
    <xf numFmtId="164" fontId="5" fillId="0" borderId="11" xfId="1" applyNumberFormat="1" applyFont="1" applyBorder="1"/>
    <xf numFmtId="9" fontId="5" fillId="0" borderId="11" xfId="2" applyFont="1" applyBorder="1"/>
    <xf numFmtId="164" fontId="5" fillId="6" borderId="11" xfId="1" applyNumberFormat="1" applyFont="1" applyFill="1" applyBorder="1"/>
    <xf numFmtId="164" fontId="0" fillId="0" borderId="12" xfId="1" applyNumberFormat="1" applyFont="1" applyBorder="1"/>
    <xf numFmtId="9" fontId="0" fillId="0" borderId="12" xfId="2" applyFont="1" applyBorder="1"/>
    <xf numFmtId="164" fontId="0" fillId="6" borderId="12" xfId="1" applyNumberFormat="1" applyFont="1" applyFill="1" applyBorder="1"/>
    <xf numFmtId="164" fontId="5" fillId="0" borderId="11" xfId="0" applyNumberFormat="1" applyFont="1" applyBorder="1"/>
    <xf numFmtId="0" fontId="5" fillId="0" borderId="11" xfId="0" applyFont="1" applyBorder="1"/>
    <xf numFmtId="164" fontId="5" fillId="6" borderId="11" xfId="0" applyNumberFormat="1" applyFont="1" applyFill="1" applyBorder="1"/>
    <xf numFmtId="9" fontId="0" fillId="0" borderId="12" xfId="0" applyNumberFormat="1" applyBorder="1"/>
    <xf numFmtId="0" fontId="0" fillId="0" borderId="12" xfId="0" applyBorder="1"/>
    <xf numFmtId="0" fontId="0" fillId="6" borderId="12" xfId="0" applyFill="1" applyBorder="1"/>
    <xf numFmtId="0" fontId="5" fillId="5" borderId="10" xfId="0" applyFont="1" applyFill="1" applyBorder="1" applyAlignment="1">
      <alignment horizontal="right"/>
    </xf>
    <xf numFmtId="0" fontId="0" fillId="0" borderId="11" xfId="0" applyBorder="1"/>
    <xf numFmtId="0" fontId="0" fillId="0" borderId="14" xfId="0" applyBorder="1"/>
    <xf numFmtId="0" fontId="0" fillId="0" borderId="17" xfId="0" applyBorder="1"/>
    <xf numFmtId="0" fontId="0" fillId="0" borderId="16" xfId="0" applyBorder="1"/>
    <xf numFmtId="43" fontId="3" fillId="2" borderId="8" xfId="1" applyFont="1" applyFill="1" applyBorder="1" applyAlignment="1">
      <alignment horizontal="center"/>
    </xf>
    <xf numFmtId="0" fontId="0" fillId="0" borderId="10" xfId="0" applyBorder="1" applyAlignment="1">
      <alignment wrapText="1"/>
    </xf>
    <xf numFmtId="0" fontId="0" fillId="5" borderId="10" xfId="0" applyFill="1" applyBorder="1"/>
    <xf numFmtId="0" fontId="5" fillId="4" borderId="16" xfId="0" applyFont="1" applyFill="1" applyBorder="1" applyAlignment="1">
      <alignment horizontal="right"/>
    </xf>
    <xf numFmtId="0" fontId="0" fillId="4" borderId="11" xfId="0" applyFill="1" applyBorder="1"/>
    <xf numFmtId="164" fontId="0" fillId="4" borderId="11" xfId="1" applyNumberFormat="1" applyFont="1" applyFill="1" applyBorder="1"/>
    <xf numFmtId="9" fontId="0" fillId="4" borderId="11" xfId="2" applyFont="1" applyFill="1" applyBorder="1"/>
    <xf numFmtId="0" fontId="0" fillId="0" borderId="18" xfId="0" applyBorder="1"/>
    <xf numFmtId="43" fontId="0" fillId="0" borderId="12" xfId="1" applyFont="1" applyBorder="1"/>
    <xf numFmtId="0" fontId="5" fillId="5" borderId="16" xfId="0" applyFont="1" applyFill="1" applyBorder="1" applyAlignment="1">
      <alignment horizontal="right"/>
    </xf>
    <xf numFmtId="0" fontId="0" fillId="5" borderId="11" xfId="0" applyFill="1" applyBorder="1"/>
    <xf numFmtId="164" fontId="0" fillId="5" borderId="13" xfId="1" applyNumberFormat="1" applyFont="1" applyFill="1" applyBorder="1"/>
    <xf numFmtId="9" fontId="0" fillId="5" borderId="13" xfId="2" applyFont="1" applyFill="1" applyBorder="1"/>
    <xf numFmtId="43" fontId="3" fillId="0" borderId="10" xfId="1" applyFont="1" applyFill="1" applyBorder="1" applyAlignment="1">
      <alignment horizontal="left"/>
    </xf>
    <xf numFmtId="0" fontId="3" fillId="0" borderId="10" xfId="1" applyNumberFormat="1" applyFont="1" applyFill="1" applyBorder="1" applyAlignment="1">
      <alignment horizontal="center"/>
    </xf>
    <xf numFmtId="164" fontId="0" fillId="0" borderId="10" xfId="0" applyNumberFormat="1" applyBorder="1"/>
    <xf numFmtId="164" fontId="3" fillId="0" borderId="19" xfId="1" applyNumberFormat="1" applyFont="1" applyFill="1" applyBorder="1" applyAlignment="1">
      <alignment horizontal="left"/>
    </xf>
    <xf numFmtId="0" fontId="5" fillId="4" borderId="11" xfId="0" applyFont="1" applyFill="1" applyBorder="1" applyAlignment="1">
      <alignment horizontal="right"/>
    </xf>
    <xf numFmtId="164" fontId="0" fillId="4" borderId="13" xfId="0" applyNumberFormat="1" applyFill="1" applyBorder="1"/>
    <xf numFmtId="0" fontId="0" fillId="4" borderId="13" xfId="0" applyFill="1" applyBorder="1"/>
    <xf numFmtId="164" fontId="5" fillId="5" borderId="13" xfId="0" applyNumberFormat="1" applyFont="1" applyFill="1" applyBorder="1"/>
    <xf numFmtId="0" fontId="5" fillId="5" borderId="13" xfId="0" applyFont="1" applyFill="1" applyBorder="1"/>
    <xf numFmtId="43" fontId="5" fillId="0" borderId="12" xfId="0" applyNumberFormat="1" applyFont="1" applyBorder="1" applyAlignment="1">
      <alignment horizontal="right"/>
    </xf>
    <xf numFmtId="0" fontId="0" fillId="0" borderId="20" xfId="0" applyBorder="1"/>
    <xf numFmtId="164" fontId="0" fillId="0" borderId="20" xfId="1" applyNumberFormat="1" applyFont="1" applyBorder="1"/>
    <xf numFmtId="9" fontId="0" fillId="0" borderId="20" xfId="2" applyFont="1" applyBorder="1"/>
    <xf numFmtId="164" fontId="0" fillId="0" borderId="20" xfId="0" applyNumberFormat="1" applyBorder="1"/>
    <xf numFmtId="0" fontId="0" fillId="6" borderId="20" xfId="0" applyFill="1" applyBorder="1"/>
    <xf numFmtId="0" fontId="0" fillId="0" borderId="10" xfId="0" applyBorder="1" applyAlignment="1">
      <alignment horizontal="center" wrapText="1"/>
    </xf>
    <xf numFmtId="0" fontId="0" fillId="0" borderId="10" xfId="0" applyBorder="1" applyAlignment="1">
      <alignment horizontal="center"/>
    </xf>
    <xf numFmtId="0" fontId="0" fillId="0" borderId="20" xfId="0" applyBorder="1" applyAlignment="1">
      <alignment horizontal="center" vertical="center" wrapText="1"/>
    </xf>
    <xf numFmtId="43" fontId="8" fillId="0" borderId="10" xfId="1" applyFont="1" applyFill="1" applyBorder="1" applyAlignment="1">
      <alignment horizontal="center"/>
    </xf>
    <xf numFmtId="0" fontId="0" fillId="0" borderId="20" xfId="0" applyBorder="1" applyAlignment="1">
      <alignment horizontal="center"/>
    </xf>
    <xf numFmtId="0" fontId="5" fillId="0" borderId="0" xfId="0" applyFont="1"/>
    <xf numFmtId="43" fontId="3" fillId="2" borderId="1" xfId="1" applyFont="1" applyFill="1" applyBorder="1" applyAlignment="1"/>
    <xf numFmtId="43" fontId="3" fillId="2" borderId="21" xfId="1" applyFont="1" applyFill="1" applyBorder="1" applyAlignment="1">
      <alignment horizontal="center"/>
    </xf>
    <xf numFmtId="43" fontId="3" fillId="2" borderId="3" xfId="1" applyFont="1" applyFill="1" applyBorder="1" applyAlignment="1">
      <alignment horizontal="center"/>
    </xf>
    <xf numFmtId="0" fontId="3" fillId="2" borderId="21" xfId="1" applyNumberFormat="1" applyFont="1" applyFill="1" applyBorder="1" applyAlignment="1">
      <alignment horizontal="center"/>
    </xf>
    <xf numFmtId="43" fontId="3" fillId="2" borderId="1" xfId="1" applyFont="1" applyFill="1" applyBorder="1" applyAlignment="1">
      <alignment horizontal="center"/>
    </xf>
    <xf numFmtId="164" fontId="3" fillId="2" borderId="21" xfId="1" applyNumberFormat="1" applyFont="1" applyFill="1" applyBorder="1" applyAlignment="1">
      <alignment horizontal="center"/>
    </xf>
    <xf numFmtId="164" fontId="3" fillId="3" borderId="1" xfId="1" applyNumberFormat="1" applyFont="1" applyFill="1" applyBorder="1" applyAlignment="1">
      <alignment horizontal="center"/>
    </xf>
    <xf numFmtId="164" fontId="3" fillId="3" borderId="2" xfId="1" applyNumberFormat="1" applyFont="1" applyFill="1" applyBorder="1" applyAlignment="1">
      <alignment horizontal="center"/>
    </xf>
    <xf numFmtId="164" fontId="3" fillId="2" borderId="1" xfId="1" applyNumberFormat="1" applyFont="1" applyFill="1" applyBorder="1" applyAlignment="1">
      <alignment horizontal="center"/>
    </xf>
    <xf numFmtId="164" fontId="3" fillId="2" borderId="2" xfId="1" applyNumberFormat="1" applyFont="1" applyFill="1" applyBorder="1" applyAlignment="1">
      <alignment horizontal="center"/>
    </xf>
    <xf numFmtId="164" fontId="3" fillId="2" borderId="3" xfId="1" applyNumberFormat="1" applyFont="1" applyFill="1" applyBorder="1" applyAlignment="1">
      <alignment horizontal="center"/>
    </xf>
    <xf numFmtId="0" fontId="0" fillId="0" borderId="22" xfId="0" applyBorder="1"/>
    <xf numFmtId="43" fontId="7" fillId="0" borderId="10" xfId="1" applyFont="1" applyFill="1" applyBorder="1" applyAlignment="1">
      <alignment horizontal="left"/>
    </xf>
    <xf numFmtId="0" fontId="0" fillId="0" borderId="19" xfId="0" applyBorder="1" applyAlignment="1">
      <alignment horizontal="center"/>
    </xf>
    <xf numFmtId="0" fontId="5" fillId="0" borderId="10" xfId="0" applyFont="1" applyBorder="1" applyAlignment="1">
      <alignment horizontal="center"/>
    </xf>
    <xf numFmtId="164" fontId="0" fillId="0" borderId="11" xfId="1" applyNumberFormat="1" applyFont="1" applyBorder="1"/>
    <xf numFmtId="9" fontId="0" fillId="0" borderId="11" xfId="0" applyNumberFormat="1" applyBorder="1"/>
    <xf numFmtId="164" fontId="0" fillId="6" borderId="11" xfId="1" applyNumberFormat="1" applyFont="1" applyFill="1" applyBorder="1"/>
    <xf numFmtId="0" fontId="5" fillId="0" borderId="12" xfId="0" applyFont="1" applyBorder="1" applyAlignment="1">
      <alignment horizontal="center"/>
    </xf>
    <xf numFmtId="0" fontId="0" fillId="0" borderId="10" xfId="0" applyBorder="1" applyAlignment="1">
      <alignment horizontal="right"/>
    </xf>
    <xf numFmtId="43" fontId="0" fillId="0" borderId="12" xfId="0" applyNumberFormat="1" applyBorder="1" applyAlignment="1">
      <alignment horizontal="left"/>
    </xf>
    <xf numFmtId="164" fontId="3" fillId="0" borderId="11" xfId="1" applyNumberFormat="1" applyFont="1" applyFill="1" applyBorder="1" applyAlignment="1">
      <alignment horizontal="left"/>
    </xf>
    <xf numFmtId="0" fontId="3" fillId="0" borderId="11" xfId="0" applyFont="1" applyFill="1" applyBorder="1" applyAlignment="1">
      <alignment horizontal="left"/>
    </xf>
    <xf numFmtId="3" fontId="3" fillId="0" borderId="11" xfId="0" applyNumberFormat="1" applyFont="1" applyFill="1" applyBorder="1" applyAlignment="1">
      <alignment horizontal="center"/>
    </xf>
    <xf numFmtId="9" fontId="3" fillId="0" borderId="11" xfId="0" applyNumberFormat="1" applyFont="1" applyFill="1" applyBorder="1" applyAlignment="1">
      <alignment horizontal="center"/>
    </xf>
    <xf numFmtId="164" fontId="3" fillId="0" borderId="11" xfId="1" applyNumberFormat="1" applyFont="1" applyFill="1" applyBorder="1" applyAlignment="1">
      <alignment horizontal="center"/>
    </xf>
    <xf numFmtId="164" fontId="4" fillId="6" borderId="11" xfId="1" applyNumberFormat="1" applyFont="1" applyFill="1" applyBorder="1" applyAlignment="1">
      <alignment horizontal="center"/>
    </xf>
    <xf numFmtId="0" fontId="0" fillId="0" borderId="11" xfId="0" applyFill="1" applyBorder="1"/>
    <xf numFmtId="164" fontId="3" fillId="6" borderId="1" xfId="1" applyNumberFormat="1" applyFont="1" applyFill="1" applyBorder="1" applyAlignment="1">
      <alignment horizontal="center"/>
    </xf>
    <xf numFmtId="164" fontId="3" fillId="6" borderId="2" xfId="1" applyNumberFormat="1" applyFont="1" applyFill="1" applyBorder="1" applyAlignment="1">
      <alignment horizontal="center"/>
    </xf>
    <xf numFmtId="0" fontId="5" fillId="0" borderId="10" xfId="0" applyFont="1" applyBorder="1" applyAlignment="1">
      <alignment horizontal="right"/>
    </xf>
    <xf numFmtId="43" fontId="5" fillId="0" borderId="10" xfId="0" applyNumberFormat="1" applyFont="1" applyBorder="1" applyAlignment="1"/>
    <xf numFmtId="164" fontId="5" fillId="0" borderId="10" xfId="1" applyNumberFormat="1" applyFont="1" applyBorder="1" applyAlignment="1">
      <alignment horizontal="right"/>
    </xf>
    <xf numFmtId="165" fontId="5" fillId="0" borderId="10" xfId="2" applyNumberFormat="1" applyFont="1" applyBorder="1" applyAlignment="1">
      <alignment horizontal="right"/>
    </xf>
    <xf numFmtId="0" fontId="5" fillId="0" borderId="10" xfId="0" applyFont="1" applyBorder="1" applyAlignment="1">
      <alignment horizontal="left"/>
    </xf>
    <xf numFmtId="0" fontId="6" fillId="0" borderId="15" xfId="0" applyFont="1" applyBorder="1" applyAlignment="1">
      <alignment horizontal="center"/>
    </xf>
    <xf numFmtId="43" fontId="2" fillId="0" borderId="15" xfId="1" applyFont="1" applyFill="1" applyBorder="1" applyAlignment="1">
      <alignment horizontal="center"/>
    </xf>
    <xf numFmtId="43" fontId="0" fillId="0" borderId="10" xfId="1"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49" fontId="3" fillId="3" borderId="4" xfId="1" applyNumberFormat="1" applyFont="1" applyFill="1" applyBorder="1" applyAlignment="1">
      <alignment horizontal="center"/>
    </xf>
    <xf numFmtId="49" fontId="3" fillId="3" borderId="5" xfId="1" applyNumberFormat="1" applyFont="1" applyFill="1" applyBorder="1" applyAlignment="1">
      <alignment horizontal="center"/>
    </xf>
    <xf numFmtId="49" fontId="3" fillId="2" borderId="4" xfId="1" applyNumberFormat="1" applyFont="1" applyFill="1" applyBorder="1" applyAlignment="1">
      <alignment horizontal="center"/>
    </xf>
    <xf numFmtId="49" fontId="3" fillId="2" borderId="5" xfId="1" applyNumberFormat="1" applyFont="1" applyFill="1" applyBorder="1" applyAlignment="1">
      <alignment horizontal="center"/>
    </xf>
    <xf numFmtId="0" fontId="9" fillId="5" borderId="10"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2020-2026 Capital Improvement Plan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292658593114452E-2"/>
          <c:y val="0.18414916236360662"/>
          <c:w val="0.83861286345054808"/>
          <c:h val="0.7050152262124505"/>
        </c:manualLayout>
      </c:layout>
      <c:pie3DChart>
        <c:varyColors val="1"/>
        <c:ser>
          <c:idx val="0"/>
          <c:order val="0"/>
          <c:dPt>
            <c:idx val="0"/>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8FC-4D27-985F-834FC6134654}"/>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8FC-4D27-985F-834FC6134654}"/>
              </c:ext>
            </c:extLst>
          </c:dPt>
          <c:dPt>
            <c:idx val="2"/>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8FC-4D27-985F-834FC6134654}"/>
              </c:ext>
            </c:extLst>
          </c:dPt>
          <c:dPt>
            <c:idx val="3"/>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8FC-4D27-985F-834FC6134654}"/>
              </c:ext>
            </c:extLst>
          </c:dPt>
          <c:dLbls>
            <c:dLbl>
              <c:idx val="0"/>
              <c:layout>
                <c:manualLayout>
                  <c:x val="-0.17933723196881102"/>
                  <c:y val="-9.4955489614243327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FC-4D27-985F-834FC6134654}"/>
                </c:ext>
              </c:extLst>
            </c:dLbl>
            <c:dLbl>
              <c:idx val="1"/>
              <c:layout>
                <c:manualLayout>
                  <c:x val="0.10136452241715399"/>
                  <c:y val="-0.20178041543026706"/>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FC-4D27-985F-834FC6134654}"/>
                </c:ext>
              </c:extLst>
            </c:dLbl>
            <c:dLbl>
              <c:idx val="2"/>
              <c:layout>
                <c:manualLayout>
                  <c:x val="0.1221572449642625"/>
                  <c:y val="5.5390702274975272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FC-4D27-985F-834FC6134654}"/>
                </c:ext>
              </c:extLst>
            </c:dLbl>
            <c:dLbl>
              <c:idx val="3"/>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tx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38FC-4D27-985F-834FC613465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tx1"/>
                    </a:solidFill>
                    <a:latin typeface="+mn-lt"/>
                    <a:ea typeface="+mn-ea"/>
                    <a:cs typeface="+mn-cs"/>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Charts!$A$3:$A$6</c:f>
              <c:strCache>
                <c:ptCount val="4"/>
                <c:pt idx="0">
                  <c:v>Water Improvements</c:v>
                </c:pt>
                <c:pt idx="1">
                  <c:v>#REF!</c:v>
                </c:pt>
                <c:pt idx="2">
                  <c:v> #REF! </c:v>
                </c:pt>
                <c:pt idx="3">
                  <c:v>Parks</c:v>
                </c:pt>
              </c:strCache>
            </c:strRef>
          </c:cat>
          <c:val>
            <c:numRef>
              <c:f>Charts!$B$3:$B$6</c:f>
              <c:numCache>
                <c:formatCode>_(* #,##0_);_(* \(#,##0\);_(* "-"??_);_(@_)</c:formatCode>
                <c:ptCount val="4"/>
                <c:pt idx="0">
                  <c:v>14715000</c:v>
                </c:pt>
                <c:pt idx="1">
                  <c:v>0</c:v>
                </c:pt>
                <c:pt idx="2">
                  <c:v>0</c:v>
                </c:pt>
                <c:pt idx="3">
                  <c:v>178500</c:v>
                </c:pt>
              </c:numCache>
            </c:numRef>
          </c:val>
          <c:extLst>
            <c:ext xmlns:c16="http://schemas.microsoft.com/office/drawing/2014/chart" uri="{C3380CC4-5D6E-409C-BE32-E72D297353CC}">
              <c16:uniqueId val="{00000008-38FC-4D27-985F-834FC6134654}"/>
            </c:ext>
          </c:extLst>
        </c:ser>
        <c:dLbls>
          <c:dLblPos val="outEnd"/>
          <c:showLegendKey val="0"/>
          <c:showVal val="1"/>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161925</xdr:colOff>
      <xdr:row>2</xdr:row>
      <xdr:rowOff>76200</xdr:rowOff>
    </xdr:from>
    <xdr:to>
      <xdr:col>14</xdr:col>
      <xdr:colOff>171450</xdr:colOff>
      <xdr:row>19</xdr:row>
      <xdr:rowOff>47625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workbookViewId="0">
      <selection activeCell="G30" sqref="G30"/>
    </sheetView>
  </sheetViews>
  <sheetFormatPr defaultRowHeight="15" x14ac:dyDescent="0.25"/>
  <cols>
    <col min="1" max="1" width="21.7109375" bestFit="1" customWidth="1"/>
    <col min="2" max="2" width="34.7109375" bestFit="1" customWidth="1"/>
    <col min="3" max="3" width="11.5703125" bestFit="1" customWidth="1"/>
    <col min="5" max="5" width="13.28515625" bestFit="1" customWidth="1"/>
    <col min="6" max="6" width="11.5703125" bestFit="1" customWidth="1"/>
    <col min="7" max="14" width="10.5703125" bestFit="1" customWidth="1"/>
    <col min="17" max="18" width="10.5703125" bestFit="1" customWidth="1"/>
  </cols>
  <sheetData>
    <row r="1" spans="1:20" ht="16.5" thickBot="1" x14ac:dyDescent="0.3">
      <c r="A1" s="126" t="s">
        <v>26</v>
      </c>
      <c r="B1" s="127"/>
      <c r="C1" s="127"/>
      <c r="D1" s="127"/>
      <c r="E1" s="127"/>
      <c r="F1" s="127"/>
      <c r="G1" s="127"/>
      <c r="H1" s="127"/>
      <c r="I1" s="127"/>
      <c r="J1" s="127"/>
      <c r="K1" s="127"/>
      <c r="L1" s="127"/>
      <c r="M1" s="127"/>
      <c r="N1" s="127"/>
      <c r="O1" s="127"/>
      <c r="P1" s="127"/>
      <c r="Q1" s="127"/>
      <c r="R1" s="127"/>
      <c r="S1" s="127"/>
      <c r="T1" s="128"/>
    </row>
    <row r="2" spans="1:20" x14ac:dyDescent="0.25">
      <c r="A2" s="1"/>
      <c r="B2" s="4"/>
      <c r="C2" s="2" t="s">
        <v>0</v>
      </c>
      <c r="D2" s="5"/>
      <c r="E2" s="6" t="s">
        <v>0</v>
      </c>
      <c r="F2" s="2" t="s">
        <v>1</v>
      </c>
      <c r="G2" s="129" t="s">
        <v>63</v>
      </c>
      <c r="H2" s="130"/>
      <c r="I2" s="131" t="s">
        <v>64</v>
      </c>
      <c r="J2" s="132"/>
      <c r="K2" s="131" t="s">
        <v>65</v>
      </c>
      <c r="L2" s="132"/>
      <c r="M2" s="131" t="s">
        <v>66</v>
      </c>
      <c r="N2" s="132"/>
      <c r="O2" s="131" t="s">
        <v>67</v>
      </c>
      <c r="P2" s="132"/>
      <c r="Q2" s="131" t="s">
        <v>68</v>
      </c>
      <c r="R2" s="132"/>
      <c r="S2" s="131" t="s">
        <v>69</v>
      </c>
      <c r="T2" s="132"/>
    </row>
    <row r="3" spans="1:20" x14ac:dyDescent="0.25">
      <c r="A3" s="7"/>
      <c r="B3" s="9" t="s">
        <v>4</v>
      </c>
      <c r="C3" s="10" t="s">
        <v>2</v>
      </c>
      <c r="D3" s="10" t="s">
        <v>13</v>
      </c>
      <c r="E3" s="11" t="s">
        <v>13</v>
      </c>
      <c r="F3" s="10" t="s">
        <v>6</v>
      </c>
      <c r="G3" s="23" t="s">
        <v>2</v>
      </c>
      <c r="H3" s="24" t="s">
        <v>5</v>
      </c>
      <c r="I3" s="12" t="s">
        <v>2</v>
      </c>
      <c r="J3" s="13" t="s">
        <v>13</v>
      </c>
      <c r="K3" s="12" t="s">
        <v>2</v>
      </c>
      <c r="L3" s="13" t="s">
        <v>13</v>
      </c>
      <c r="M3" s="12" t="s">
        <v>2</v>
      </c>
      <c r="N3" s="13" t="s">
        <v>13</v>
      </c>
      <c r="O3" s="12" t="s">
        <v>2</v>
      </c>
      <c r="P3" s="13" t="s">
        <v>13</v>
      </c>
      <c r="Q3" s="12" t="s">
        <v>2</v>
      </c>
      <c r="R3" s="13" t="s">
        <v>13</v>
      </c>
      <c r="S3" s="12" t="s">
        <v>2</v>
      </c>
      <c r="T3" s="14" t="s">
        <v>13</v>
      </c>
    </row>
    <row r="4" spans="1:20" ht="15.75" thickBot="1" x14ac:dyDescent="0.3">
      <c r="A4" s="88" t="s">
        <v>7</v>
      </c>
      <c r="B4" s="92" t="s">
        <v>11</v>
      </c>
      <c r="C4" s="89" t="s">
        <v>6</v>
      </c>
      <c r="D4" s="89" t="s">
        <v>12</v>
      </c>
      <c r="E4" s="93" t="s">
        <v>6</v>
      </c>
      <c r="F4" s="89" t="s">
        <v>14</v>
      </c>
      <c r="G4" s="116" t="s">
        <v>6</v>
      </c>
      <c r="H4" s="117" t="s">
        <v>6</v>
      </c>
      <c r="I4" s="96" t="s">
        <v>6</v>
      </c>
      <c r="J4" s="97" t="s">
        <v>6</v>
      </c>
      <c r="K4" s="96" t="s">
        <v>6</v>
      </c>
      <c r="L4" s="97" t="s">
        <v>6</v>
      </c>
      <c r="M4" s="96" t="s">
        <v>6</v>
      </c>
      <c r="N4" s="97" t="s">
        <v>6</v>
      </c>
      <c r="O4" s="96" t="s">
        <v>6</v>
      </c>
      <c r="P4" s="97" t="s">
        <v>6</v>
      </c>
      <c r="Q4" s="96" t="s">
        <v>6</v>
      </c>
      <c r="R4" s="98" t="s">
        <v>6</v>
      </c>
      <c r="S4" s="96" t="s">
        <v>6</v>
      </c>
      <c r="T4" s="98" t="s">
        <v>6</v>
      </c>
    </row>
    <row r="5" spans="1:20" s="21" customFormat="1" x14ac:dyDescent="0.25">
      <c r="A5" s="109"/>
      <c r="B5" s="110"/>
      <c r="C5" s="111"/>
      <c r="D5" s="112"/>
      <c r="E5" s="113"/>
      <c r="F5" s="111"/>
      <c r="G5" s="114"/>
      <c r="H5" s="114"/>
      <c r="I5" s="113"/>
      <c r="J5" s="113"/>
      <c r="K5" s="113"/>
      <c r="L5" s="113"/>
      <c r="M5" s="113"/>
      <c r="N5" s="113"/>
      <c r="O5" s="113"/>
      <c r="P5" s="115"/>
      <c r="Q5" s="115"/>
      <c r="R5" s="115"/>
      <c r="S5" s="115"/>
      <c r="T5" s="115"/>
    </row>
    <row r="6" spans="1:20" ht="15.75" thickBot="1" x14ac:dyDescent="0.3">
      <c r="A6" s="106" t="s">
        <v>60</v>
      </c>
      <c r="B6" s="108" t="str">
        <f>Water!F6</f>
        <v>W &amp; S Retained Earnings or Bond Sale</v>
      </c>
      <c r="C6" s="40">
        <f>Water!G15</f>
        <v>17650000</v>
      </c>
      <c r="D6" s="41">
        <f>Water!H6</f>
        <v>1</v>
      </c>
      <c r="E6" s="40">
        <f>Water!I15</f>
        <v>14715000</v>
      </c>
      <c r="F6" s="40">
        <f>Water!J15</f>
        <v>13995000</v>
      </c>
      <c r="G6" s="42">
        <f>Water!K15</f>
        <v>4000000</v>
      </c>
      <c r="H6" s="42">
        <f>Water!L15</f>
        <v>4000000</v>
      </c>
      <c r="I6" s="40">
        <f>Water!M15</f>
        <v>5870000</v>
      </c>
      <c r="J6" s="40">
        <f>Water!N15</f>
        <v>2935000</v>
      </c>
      <c r="K6" s="40">
        <f>Water!O15</f>
        <v>3610000</v>
      </c>
      <c r="L6" s="40">
        <f>Water!P15</f>
        <v>3610000</v>
      </c>
      <c r="M6" s="40">
        <f>Water!Q15</f>
        <v>3450000</v>
      </c>
      <c r="N6" s="40">
        <f>Water!R15</f>
        <v>3450000</v>
      </c>
      <c r="O6" s="40">
        <f>Water!S15</f>
        <v>720000</v>
      </c>
      <c r="P6" s="40">
        <f>Water!T15</f>
        <v>720000</v>
      </c>
      <c r="Q6" s="40">
        <f>Water!U15</f>
        <v>0</v>
      </c>
      <c r="R6" s="40">
        <f>Water!V15</f>
        <v>0</v>
      </c>
      <c r="S6" s="40">
        <f>Water!W15</f>
        <v>0</v>
      </c>
      <c r="T6" s="40">
        <f>Water!X15</f>
        <v>0</v>
      </c>
    </row>
    <row r="7" spans="1:20" x14ac:dyDescent="0.25">
      <c r="A7" s="25" t="s">
        <v>22</v>
      </c>
      <c r="B7" s="50"/>
      <c r="C7" s="37">
        <f>SUM(C6)</f>
        <v>17650000</v>
      </c>
      <c r="D7" s="38"/>
      <c r="E7" s="37">
        <f t="shared" ref="E7:T7" si="0">SUM(E6)</f>
        <v>14715000</v>
      </c>
      <c r="F7" s="37">
        <f t="shared" si="0"/>
        <v>13995000</v>
      </c>
      <c r="G7" s="39">
        <f t="shared" si="0"/>
        <v>4000000</v>
      </c>
      <c r="H7" s="39">
        <f t="shared" si="0"/>
        <v>4000000</v>
      </c>
      <c r="I7" s="37">
        <f t="shared" si="0"/>
        <v>5870000</v>
      </c>
      <c r="J7" s="37">
        <f t="shared" si="0"/>
        <v>2935000</v>
      </c>
      <c r="K7" s="37">
        <f t="shared" si="0"/>
        <v>3610000</v>
      </c>
      <c r="L7" s="37">
        <f t="shared" si="0"/>
        <v>3610000</v>
      </c>
      <c r="M7" s="37">
        <f t="shared" si="0"/>
        <v>3450000</v>
      </c>
      <c r="N7" s="37">
        <f t="shared" si="0"/>
        <v>3450000</v>
      </c>
      <c r="O7" s="37">
        <f t="shared" si="0"/>
        <v>720000</v>
      </c>
      <c r="P7" s="37">
        <f t="shared" si="0"/>
        <v>720000</v>
      </c>
      <c r="Q7" s="37">
        <f t="shared" si="0"/>
        <v>0</v>
      </c>
      <c r="R7" s="37">
        <f t="shared" si="0"/>
        <v>0</v>
      </c>
      <c r="S7" s="37">
        <f t="shared" si="0"/>
        <v>0</v>
      </c>
      <c r="T7" s="37">
        <f t="shared" si="0"/>
        <v>0</v>
      </c>
    </row>
    <row r="8" spans="1:20" x14ac:dyDescent="0.25">
      <c r="A8" s="25"/>
      <c r="B8" s="50"/>
      <c r="C8" s="37"/>
      <c r="D8" s="38"/>
      <c r="E8" s="37"/>
      <c r="F8" s="37"/>
      <c r="G8" s="39"/>
      <c r="H8" s="39"/>
      <c r="I8" s="37"/>
      <c r="J8" s="37"/>
      <c r="K8" s="37"/>
      <c r="L8" s="37"/>
      <c r="M8" s="37"/>
      <c r="N8" s="37"/>
      <c r="O8" s="37"/>
      <c r="P8" s="37"/>
      <c r="Q8" s="37"/>
      <c r="R8" s="37"/>
      <c r="S8" s="37"/>
      <c r="T8" s="37"/>
    </row>
    <row r="9" spans="1:20" ht="15.75" thickBot="1" x14ac:dyDescent="0.3">
      <c r="A9" s="106" t="s">
        <v>20</v>
      </c>
      <c r="B9" s="47"/>
      <c r="C9" s="47"/>
      <c r="D9" s="47"/>
      <c r="E9" s="47"/>
      <c r="F9" s="47"/>
      <c r="G9" s="48"/>
      <c r="H9" s="48"/>
      <c r="I9" s="47"/>
      <c r="J9" s="47"/>
      <c r="K9" s="47"/>
      <c r="L9" s="47"/>
      <c r="M9" s="47"/>
      <c r="N9" s="47"/>
      <c r="O9" s="47"/>
      <c r="P9" s="47"/>
      <c r="Q9" s="47"/>
      <c r="R9" s="47"/>
      <c r="S9" s="47"/>
      <c r="T9" s="47"/>
    </row>
    <row r="10" spans="1:20" x14ac:dyDescent="0.25">
      <c r="A10" s="25" t="e">
        <f>#REF!</f>
        <v>#REF!</v>
      </c>
      <c r="B10" s="50" t="s">
        <v>20</v>
      </c>
      <c r="C10" s="103" t="e">
        <f>#REF!</f>
        <v>#REF!</v>
      </c>
      <c r="D10" s="104" t="e">
        <f>#REF!</f>
        <v>#REF!</v>
      </c>
      <c r="E10" s="103" t="e">
        <f>#REF!</f>
        <v>#REF!</v>
      </c>
      <c r="F10" s="103" t="e">
        <f>#REF!</f>
        <v>#REF!</v>
      </c>
      <c r="G10" s="105" t="e">
        <f>#REF!</f>
        <v>#REF!</v>
      </c>
      <c r="H10" s="105" t="e">
        <f>#REF!</f>
        <v>#REF!</v>
      </c>
      <c r="I10" s="103" t="e">
        <f>#REF!</f>
        <v>#REF!</v>
      </c>
      <c r="J10" s="103" t="e">
        <f>#REF!</f>
        <v>#REF!</v>
      </c>
      <c r="K10" s="103" t="e">
        <f>#REF!</f>
        <v>#REF!</v>
      </c>
      <c r="L10" s="103" t="e">
        <f>#REF!</f>
        <v>#REF!</v>
      </c>
      <c r="M10" s="103" t="e">
        <f>#REF!</f>
        <v>#REF!</v>
      </c>
      <c r="N10" s="103" t="e">
        <f>#REF!</f>
        <v>#REF!</v>
      </c>
      <c r="O10" s="103" t="e">
        <f>#REF!</f>
        <v>#REF!</v>
      </c>
      <c r="P10" s="103" t="e">
        <f>#REF!</f>
        <v>#REF!</v>
      </c>
      <c r="Q10" s="103" t="e">
        <f>#REF!</f>
        <v>#REF!</v>
      </c>
      <c r="R10" s="103" t="e">
        <f>#REF!</f>
        <v>#REF!</v>
      </c>
      <c r="S10" s="103" t="e">
        <f>#REF!</f>
        <v>#REF!</v>
      </c>
      <c r="T10" s="103" t="e">
        <f>#REF!</f>
        <v>#REF!</v>
      </c>
    </row>
    <row r="11" spans="1:20" ht="15.75" thickBot="1" x14ac:dyDescent="0.3">
      <c r="A11" s="76" t="e">
        <f>#REF!</f>
        <v>#REF!</v>
      </c>
      <c r="B11" s="47" t="e">
        <f>#REF!</f>
        <v>#REF!</v>
      </c>
      <c r="C11" s="40" t="e">
        <f>#REF!</f>
        <v>#REF!</v>
      </c>
      <c r="D11" s="46" t="e">
        <f>#REF!</f>
        <v>#REF!</v>
      </c>
      <c r="E11" s="40" t="e">
        <f>#REF!</f>
        <v>#REF!</v>
      </c>
      <c r="F11" s="40" t="e">
        <f>#REF!</f>
        <v>#REF!</v>
      </c>
      <c r="G11" s="42" t="e">
        <f>#REF!</f>
        <v>#REF!</v>
      </c>
      <c r="H11" s="42" t="e">
        <f>#REF!</f>
        <v>#REF!</v>
      </c>
      <c r="I11" s="40" t="e">
        <f>#REF!</f>
        <v>#REF!</v>
      </c>
      <c r="J11" s="40" t="e">
        <f>#REF!</f>
        <v>#REF!</v>
      </c>
      <c r="K11" s="40" t="e">
        <f>#REF!</f>
        <v>#REF!</v>
      </c>
      <c r="L11" s="40" t="e">
        <f>#REF!</f>
        <v>#REF!</v>
      </c>
      <c r="M11" s="40" t="e">
        <f>#REF!</f>
        <v>#REF!</v>
      </c>
      <c r="N11" s="40" t="e">
        <f>#REF!</f>
        <v>#REF!</v>
      </c>
      <c r="O11" s="40" t="e">
        <f>#REF!</f>
        <v>#REF!</v>
      </c>
      <c r="P11" s="40" t="e">
        <f>#REF!</f>
        <v>#REF!</v>
      </c>
      <c r="Q11" s="40" t="e">
        <f>#REF!</f>
        <v>#REF!</v>
      </c>
      <c r="R11" s="40" t="e">
        <f>#REF!</f>
        <v>#REF!</v>
      </c>
      <c r="S11" s="40" t="e">
        <f>#REF!</f>
        <v>#REF!</v>
      </c>
      <c r="T11" s="40" t="e">
        <f>#REF!</f>
        <v>#REF!</v>
      </c>
    </row>
    <row r="12" spans="1:20" x14ac:dyDescent="0.25">
      <c r="A12" s="25" t="s">
        <v>22</v>
      </c>
      <c r="B12" s="50"/>
      <c r="C12" s="43" t="e">
        <f>SUM(C10:C11)</f>
        <v>#REF!</v>
      </c>
      <c r="D12" s="44"/>
      <c r="E12" s="43" t="e">
        <f>SUM(E10:E11)</f>
        <v>#REF!</v>
      </c>
      <c r="F12" s="43" t="e">
        <f t="shared" ref="F12:T12" si="1">SUM(F10:F11)</f>
        <v>#REF!</v>
      </c>
      <c r="G12" s="45" t="e">
        <f t="shared" si="1"/>
        <v>#REF!</v>
      </c>
      <c r="H12" s="45" t="e">
        <f t="shared" si="1"/>
        <v>#REF!</v>
      </c>
      <c r="I12" s="43" t="e">
        <f t="shared" si="1"/>
        <v>#REF!</v>
      </c>
      <c r="J12" s="43" t="e">
        <f t="shared" si="1"/>
        <v>#REF!</v>
      </c>
      <c r="K12" s="43" t="e">
        <f t="shared" si="1"/>
        <v>#REF!</v>
      </c>
      <c r="L12" s="43" t="e">
        <f t="shared" si="1"/>
        <v>#REF!</v>
      </c>
      <c r="M12" s="43" t="e">
        <f t="shared" si="1"/>
        <v>#REF!</v>
      </c>
      <c r="N12" s="43" t="e">
        <f t="shared" si="1"/>
        <v>#REF!</v>
      </c>
      <c r="O12" s="43" t="e">
        <f t="shared" si="1"/>
        <v>#REF!</v>
      </c>
      <c r="P12" s="43" t="e">
        <f t="shared" si="1"/>
        <v>#REF!</v>
      </c>
      <c r="Q12" s="43" t="e">
        <f t="shared" si="1"/>
        <v>#REF!</v>
      </c>
      <c r="R12" s="43" t="e">
        <f t="shared" si="1"/>
        <v>#REF!</v>
      </c>
      <c r="S12" s="43" t="e">
        <f t="shared" si="1"/>
        <v>#REF!</v>
      </c>
      <c r="T12" s="43" t="e">
        <f t="shared" si="1"/>
        <v>#REF!</v>
      </c>
    </row>
    <row r="13" spans="1:20" x14ac:dyDescent="0.25">
      <c r="A13" s="26"/>
      <c r="B13" s="26"/>
      <c r="C13" s="26"/>
      <c r="D13" s="26"/>
      <c r="E13" s="26"/>
      <c r="F13" s="26"/>
      <c r="G13" s="36"/>
      <c r="H13" s="36"/>
      <c r="I13" s="26"/>
      <c r="J13" s="26"/>
      <c r="K13" s="26"/>
      <c r="L13" s="26"/>
      <c r="M13" s="26"/>
      <c r="N13" s="26"/>
      <c r="O13" s="26"/>
      <c r="P13" s="26"/>
      <c r="Q13" s="26"/>
      <c r="R13" s="26"/>
      <c r="S13" s="26"/>
      <c r="T13" s="26"/>
    </row>
    <row r="14" spans="1:20" ht="15.75" thickBot="1" x14ac:dyDescent="0.3">
      <c r="A14" s="106" t="s">
        <v>46</v>
      </c>
      <c r="B14" s="47"/>
      <c r="C14" s="47"/>
      <c r="D14" s="47"/>
      <c r="E14" s="47"/>
      <c r="F14" s="47"/>
      <c r="G14" s="48"/>
      <c r="H14" s="48"/>
      <c r="I14" s="47"/>
      <c r="J14" s="47"/>
      <c r="K14" s="47"/>
      <c r="L14" s="47"/>
      <c r="M14" s="47"/>
      <c r="N14" s="47"/>
      <c r="O14" s="47"/>
      <c r="P14" s="47"/>
      <c r="Q14" s="47"/>
      <c r="R14" s="47"/>
      <c r="S14" s="47"/>
      <c r="T14" s="47"/>
    </row>
    <row r="15" spans="1:20" x14ac:dyDescent="0.25">
      <c r="A15" s="25" t="str">
        <f>Parks!B5</f>
        <v>Park Development</v>
      </c>
      <c r="B15" s="50" t="str">
        <f>Parks!F6</f>
        <v>Township, Grants, Donations</v>
      </c>
      <c r="C15" s="37">
        <f>Parks!G14</f>
        <v>238000</v>
      </c>
      <c r="D15" s="38">
        <f>Parks!H11</f>
        <v>0.75</v>
      </c>
      <c r="E15" s="37">
        <f>Parks!I14</f>
        <v>178500</v>
      </c>
      <c r="F15" s="37">
        <f>Parks!J14</f>
        <v>178500</v>
      </c>
      <c r="G15" s="37">
        <f>Parks!K14</f>
        <v>0</v>
      </c>
      <c r="H15" s="37">
        <f>Parks!L14</f>
        <v>0</v>
      </c>
      <c r="I15" s="37">
        <f>Parks!M14</f>
        <v>62500</v>
      </c>
      <c r="J15" s="37">
        <f>Parks!N14</f>
        <v>46875</v>
      </c>
      <c r="K15" s="37">
        <f>Parks!O14</f>
        <v>78000</v>
      </c>
      <c r="L15" s="37">
        <f>Parks!P14</f>
        <v>58500</v>
      </c>
      <c r="M15" s="37">
        <f>Parks!Q14</f>
        <v>53500</v>
      </c>
      <c r="N15" s="37">
        <f>Parks!R14</f>
        <v>40125</v>
      </c>
      <c r="O15" s="37">
        <f>Parks!S14</f>
        <v>44000</v>
      </c>
      <c r="P15" s="37">
        <f>Parks!T14</f>
        <v>33000</v>
      </c>
      <c r="Q15" s="37">
        <f>Parks!U14</f>
        <v>0</v>
      </c>
      <c r="R15" s="37">
        <f>Parks!V14</f>
        <v>0</v>
      </c>
      <c r="S15" s="37">
        <f>Parks!W14</f>
        <v>0</v>
      </c>
      <c r="T15" s="37">
        <f>Parks!X14</f>
        <v>0</v>
      </c>
    </row>
    <row r="16" spans="1:20" x14ac:dyDescent="0.25">
      <c r="A16" s="107"/>
      <c r="B16" s="26"/>
      <c r="C16" s="26"/>
      <c r="D16" s="26"/>
      <c r="E16" s="26"/>
      <c r="F16" s="26"/>
      <c r="G16" s="36"/>
      <c r="H16" s="36"/>
      <c r="I16" s="26"/>
      <c r="J16" s="26"/>
      <c r="K16" s="26"/>
      <c r="L16" s="26"/>
      <c r="M16" s="26"/>
      <c r="N16" s="26"/>
      <c r="O16" s="26"/>
      <c r="P16" s="26"/>
      <c r="Q16" s="26"/>
      <c r="R16" s="26"/>
      <c r="S16" s="26"/>
      <c r="T16" s="26"/>
    </row>
    <row r="17" spans="1:20" x14ac:dyDescent="0.25">
      <c r="A17" s="26"/>
      <c r="B17" s="26"/>
      <c r="C17" s="26"/>
      <c r="D17" s="26"/>
      <c r="E17" s="26"/>
      <c r="F17" s="26"/>
      <c r="G17" s="36"/>
      <c r="H17" s="36"/>
      <c r="I17" s="26"/>
      <c r="J17" s="26"/>
      <c r="K17" s="26"/>
      <c r="L17" s="26"/>
      <c r="M17" s="26"/>
      <c r="N17" s="26"/>
      <c r="O17" s="26"/>
      <c r="P17" s="26"/>
      <c r="Q17" s="26"/>
      <c r="R17" s="26"/>
      <c r="S17" s="26"/>
      <c r="T17" s="26"/>
    </row>
    <row r="18" spans="1:20" x14ac:dyDescent="0.25">
      <c r="A18" s="26"/>
      <c r="B18" s="26"/>
      <c r="C18" s="26"/>
      <c r="D18" s="26"/>
      <c r="E18" s="26"/>
      <c r="F18" s="26"/>
      <c r="G18" s="36"/>
      <c r="H18" s="36"/>
      <c r="I18" s="26"/>
      <c r="J18" s="26"/>
      <c r="K18" s="26"/>
      <c r="L18" s="26"/>
      <c r="M18" s="26"/>
      <c r="N18" s="26"/>
      <c r="O18" s="26"/>
      <c r="P18" s="26"/>
      <c r="Q18" s="26"/>
      <c r="R18" s="26"/>
      <c r="S18" s="26"/>
      <c r="T18" s="26"/>
    </row>
    <row r="19" spans="1:20" ht="15.75" thickBot="1" x14ac:dyDescent="0.3">
      <c r="A19" s="26"/>
      <c r="B19" s="26"/>
      <c r="C19" s="47"/>
      <c r="D19" s="47"/>
      <c r="E19" s="47"/>
      <c r="F19" s="47"/>
      <c r="G19" s="48"/>
      <c r="H19" s="48"/>
      <c r="I19" s="47"/>
      <c r="J19" s="47"/>
      <c r="K19" s="47"/>
      <c r="L19" s="47"/>
      <c r="M19" s="47"/>
      <c r="N19" s="47"/>
      <c r="O19" s="47"/>
      <c r="P19" s="47"/>
      <c r="Q19" s="47"/>
      <c r="R19" s="47"/>
      <c r="S19" s="47"/>
      <c r="T19" s="47"/>
    </row>
    <row r="20" spans="1:20" ht="15.75" thickBot="1" x14ac:dyDescent="0.3">
      <c r="A20" s="49" t="s">
        <v>25</v>
      </c>
      <c r="B20" s="56"/>
      <c r="C20" s="74" t="e">
        <f>C12+C7</f>
        <v>#REF!</v>
      </c>
      <c r="D20" s="75"/>
      <c r="E20" s="74" t="e">
        <f>SUM(E7,E12,E15)</f>
        <v>#REF!</v>
      </c>
      <c r="F20" s="74" t="e">
        <f t="shared" ref="F20:T20" si="2">SUM(F7,F12,F15)</f>
        <v>#REF!</v>
      </c>
      <c r="G20" s="74" t="e">
        <f t="shared" si="2"/>
        <v>#REF!</v>
      </c>
      <c r="H20" s="74" t="e">
        <f t="shared" si="2"/>
        <v>#REF!</v>
      </c>
      <c r="I20" s="74" t="e">
        <f t="shared" si="2"/>
        <v>#REF!</v>
      </c>
      <c r="J20" s="74" t="e">
        <f t="shared" si="2"/>
        <v>#REF!</v>
      </c>
      <c r="K20" s="74" t="e">
        <f t="shared" si="2"/>
        <v>#REF!</v>
      </c>
      <c r="L20" s="74" t="e">
        <f t="shared" si="2"/>
        <v>#REF!</v>
      </c>
      <c r="M20" s="74" t="e">
        <f t="shared" si="2"/>
        <v>#REF!</v>
      </c>
      <c r="N20" s="74" t="e">
        <f t="shared" si="2"/>
        <v>#REF!</v>
      </c>
      <c r="O20" s="74" t="e">
        <f t="shared" si="2"/>
        <v>#REF!</v>
      </c>
      <c r="P20" s="74" t="e">
        <f t="shared" si="2"/>
        <v>#REF!</v>
      </c>
      <c r="Q20" s="74" t="e">
        <f t="shared" si="2"/>
        <v>#REF!</v>
      </c>
      <c r="R20" s="74" t="e">
        <f t="shared" si="2"/>
        <v>#REF!</v>
      </c>
      <c r="S20" s="74" t="e">
        <f t="shared" si="2"/>
        <v>#REF!</v>
      </c>
      <c r="T20" s="74" t="e">
        <f t="shared" si="2"/>
        <v>#REF!</v>
      </c>
    </row>
    <row r="21" spans="1:20" ht="15.75" thickTop="1" x14ac:dyDescent="0.25"/>
  </sheetData>
  <mergeCells count="8">
    <mergeCell ref="A1:T1"/>
    <mergeCell ref="G2:H2"/>
    <mergeCell ref="I2:J2"/>
    <mergeCell ref="K2:L2"/>
    <mergeCell ref="M2:N2"/>
    <mergeCell ref="O2:P2"/>
    <mergeCell ref="Q2:R2"/>
    <mergeCell ref="S2:T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7"/>
  <sheetViews>
    <sheetView workbookViewId="0">
      <selection activeCell="E10" sqref="E10"/>
    </sheetView>
  </sheetViews>
  <sheetFormatPr defaultRowHeight="15" x14ac:dyDescent="0.25"/>
  <cols>
    <col min="1" max="1" width="20.140625" bestFit="1" customWidth="1"/>
    <col min="2" max="2" width="14.28515625" bestFit="1" customWidth="1"/>
  </cols>
  <sheetData>
    <row r="2" spans="1:3" x14ac:dyDescent="0.25">
      <c r="A2" s="133" t="s">
        <v>61</v>
      </c>
      <c r="B2" s="133"/>
      <c r="C2" s="133"/>
    </row>
    <row r="3" spans="1:3" x14ac:dyDescent="0.25">
      <c r="A3" s="122" t="str">
        <f>'Aggr CIP'!A6</f>
        <v>Water Improvements</v>
      </c>
      <c r="B3" s="120">
        <f>'Aggr CIP'!E7</f>
        <v>14715000</v>
      </c>
      <c r="C3" s="121" t="e">
        <f>B3/$B$7</f>
        <v>#REF!</v>
      </c>
    </row>
    <row r="4" spans="1:3" x14ac:dyDescent="0.25">
      <c r="A4" s="122" t="e">
        <f>'Aggr CIP'!A10</f>
        <v>#REF!</v>
      </c>
      <c r="B4" s="120" t="e">
        <f>'Aggr CIP'!E10</f>
        <v>#REF!</v>
      </c>
      <c r="C4" s="121" t="e">
        <f t="shared" ref="C4:C6" si="0">B4/$B$7</f>
        <v>#REF!</v>
      </c>
    </row>
    <row r="5" spans="1:3" x14ac:dyDescent="0.25">
      <c r="A5" s="119" t="e">
        <f>'Aggr CIP'!A11</f>
        <v>#REF!</v>
      </c>
      <c r="B5" s="120" t="e">
        <f>'Aggr CIP'!F11</f>
        <v>#REF!</v>
      </c>
      <c r="C5" s="121" t="e">
        <f t="shared" si="0"/>
        <v>#REF!</v>
      </c>
    </row>
    <row r="6" spans="1:3" x14ac:dyDescent="0.25">
      <c r="A6" s="122" t="str">
        <f>'Aggr CIP'!A14</f>
        <v>Parks</v>
      </c>
      <c r="B6" s="120">
        <f>'Aggr CIP'!E15</f>
        <v>178500</v>
      </c>
      <c r="C6" s="121" t="e">
        <f t="shared" si="0"/>
        <v>#REF!</v>
      </c>
    </row>
    <row r="7" spans="1:3" x14ac:dyDescent="0.25">
      <c r="A7" s="118" t="s">
        <v>25</v>
      </c>
      <c r="B7" s="120" t="e">
        <f>SUM(B3:B6)</f>
        <v>#REF!</v>
      </c>
      <c r="C7" s="118"/>
    </row>
  </sheetData>
  <mergeCells count="1">
    <mergeCell ref="A2:C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X18"/>
  <sheetViews>
    <sheetView topLeftCell="C1" workbookViewId="0">
      <selection activeCell="G28" sqref="G28"/>
    </sheetView>
  </sheetViews>
  <sheetFormatPr defaultRowHeight="15" x14ac:dyDescent="0.25"/>
  <cols>
    <col min="2" max="2" width="37" bestFit="1" customWidth="1"/>
    <col min="3" max="3" width="12.140625" bestFit="1" customWidth="1"/>
    <col min="4" max="4" width="15.140625" bestFit="1" customWidth="1"/>
    <col min="6" max="6" width="16.5703125" customWidth="1"/>
    <col min="7" max="7" width="13.28515625" bestFit="1" customWidth="1"/>
    <col min="9" max="10" width="11.5703125" bestFit="1" customWidth="1"/>
    <col min="11" max="15" width="10.5703125" bestFit="1" customWidth="1"/>
    <col min="16" max="16" width="12.5703125" bestFit="1" customWidth="1"/>
    <col min="17" max="18" width="10.5703125" bestFit="1" customWidth="1"/>
  </cols>
  <sheetData>
    <row r="1" spans="1:24" ht="16.5" thickBot="1" x14ac:dyDescent="0.3">
      <c r="B1" s="126" t="s">
        <v>41</v>
      </c>
      <c r="C1" s="134"/>
      <c r="D1" s="127"/>
      <c r="E1" s="127"/>
      <c r="F1" s="127"/>
      <c r="G1" s="127"/>
      <c r="H1" s="127"/>
      <c r="I1" s="127"/>
      <c r="J1" s="127"/>
      <c r="K1" s="127"/>
      <c r="L1" s="127"/>
      <c r="M1" s="127"/>
      <c r="N1" s="127"/>
      <c r="O1" s="127"/>
      <c r="P1" s="127"/>
      <c r="Q1" s="127"/>
      <c r="R1" s="127"/>
      <c r="S1" s="127"/>
      <c r="T1" s="127"/>
      <c r="U1" s="127"/>
      <c r="V1" s="127"/>
      <c r="W1" s="127"/>
      <c r="X1" s="128"/>
    </row>
    <row r="2" spans="1:24" x14ac:dyDescent="0.25">
      <c r="B2" s="1"/>
      <c r="C2" s="2"/>
      <c r="D2" s="17"/>
      <c r="E2" s="3"/>
      <c r="F2" s="4"/>
      <c r="G2" s="2" t="s">
        <v>0</v>
      </c>
      <c r="H2" s="5"/>
      <c r="I2" s="6" t="s">
        <v>0</v>
      </c>
      <c r="J2" s="2" t="s">
        <v>1</v>
      </c>
      <c r="K2" s="129" t="s">
        <v>63</v>
      </c>
      <c r="L2" s="130"/>
      <c r="M2" s="131" t="s">
        <v>64</v>
      </c>
      <c r="N2" s="132"/>
      <c r="O2" s="131" t="s">
        <v>65</v>
      </c>
      <c r="P2" s="132"/>
      <c r="Q2" s="131" t="s">
        <v>66</v>
      </c>
      <c r="R2" s="132"/>
      <c r="S2" s="131" t="s">
        <v>67</v>
      </c>
      <c r="T2" s="132"/>
      <c r="U2" s="131" t="s">
        <v>68</v>
      </c>
      <c r="V2" s="132"/>
      <c r="W2" s="131" t="s">
        <v>69</v>
      </c>
      <c r="X2" s="132"/>
    </row>
    <row r="3" spans="1:24" x14ac:dyDescent="0.25">
      <c r="B3" s="7"/>
      <c r="C3" s="10" t="s">
        <v>2</v>
      </c>
      <c r="D3" s="18" t="s">
        <v>2</v>
      </c>
      <c r="E3" s="8" t="s">
        <v>3</v>
      </c>
      <c r="F3" s="9" t="s">
        <v>4</v>
      </c>
      <c r="G3" s="10" t="s">
        <v>2</v>
      </c>
      <c r="H3" s="10" t="s">
        <v>13</v>
      </c>
      <c r="I3" s="11" t="s">
        <v>13</v>
      </c>
      <c r="J3" s="10" t="s">
        <v>6</v>
      </c>
      <c r="K3" s="23" t="s">
        <v>2</v>
      </c>
      <c r="L3" s="24" t="s">
        <v>13</v>
      </c>
      <c r="M3" s="12" t="s">
        <v>2</v>
      </c>
      <c r="N3" s="13" t="s">
        <v>13</v>
      </c>
      <c r="O3" s="12" t="s">
        <v>2</v>
      </c>
      <c r="P3" s="13" t="s">
        <v>13</v>
      </c>
      <c r="Q3" s="12" t="s">
        <v>2</v>
      </c>
      <c r="R3" s="13" t="s">
        <v>13</v>
      </c>
      <c r="S3" s="12" t="s">
        <v>2</v>
      </c>
      <c r="T3" s="13" t="s">
        <v>13</v>
      </c>
      <c r="U3" s="12" t="s">
        <v>2</v>
      </c>
      <c r="V3" s="13" t="s">
        <v>13</v>
      </c>
      <c r="W3" s="12" t="s">
        <v>2</v>
      </c>
      <c r="X3" s="14" t="s">
        <v>13</v>
      </c>
    </row>
    <row r="4" spans="1:24" x14ac:dyDescent="0.25">
      <c r="B4" s="22" t="s">
        <v>7</v>
      </c>
      <c r="C4" s="10" t="s">
        <v>8</v>
      </c>
      <c r="D4" s="54" t="s">
        <v>9</v>
      </c>
      <c r="E4" s="8" t="s">
        <v>10</v>
      </c>
      <c r="F4" s="9" t="s">
        <v>11</v>
      </c>
      <c r="G4" s="10" t="s">
        <v>6</v>
      </c>
      <c r="H4" s="10" t="s">
        <v>12</v>
      </c>
      <c r="I4" s="11" t="s">
        <v>6</v>
      </c>
      <c r="J4" s="10" t="s">
        <v>14</v>
      </c>
      <c r="K4" s="23" t="s">
        <v>6</v>
      </c>
      <c r="L4" s="24" t="s">
        <v>6</v>
      </c>
      <c r="M4" s="12" t="s">
        <v>6</v>
      </c>
      <c r="N4" s="13" t="s">
        <v>6</v>
      </c>
      <c r="O4" s="12" t="s">
        <v>6</v>
      </c>
      <c r="P4" s="13" t="s">
        <v>6</v>
      </c>
      <c r="Q4" s="12" t="s">
        <v>6</v>
      </c>
      <c r="R4" s="13" t="s">
        <v>6</v>
      </c>
      <c r="S4" s="12" t="s">
        <v>6</v>
      </c>
      <c r="T4" s="13" t="s">
        <v>6</v>
      </c>
      <c r="U4" s="12" t="s">
        <v>6</v>
      </c>
      <c r="V4" s="14" t="s">
        <v>6</v>
      </c>
      <c r="W4" s="12" t="s">
        <v>6</v>
      </c>
      <c r="X4" s="14" t="s">
        <v>6</v>
      </c>
    </row>
    <row r="5" spans="1:24" s="21" customFormat="1" x14ac:dyDescent="0.25">
      <c r="B5" s="100" t="s">
        <v>44</v>
      </c>
      <c r="C5" s="70"/>
      <c r="D5" s="67"/>
      <c r="E5" s="68"/>
      <c r="F5" s="27"/>
      <c r="G5" s="28"/>
      <c r="H5" s="29"/>
      <c r="I5" s="30"/>
      <c r="J5" s="28"/>
      <c r="K5" s="31"/>
      <c r="L5" s="31"/>
      <c r="M5" s="30"/>
      <c r="N5" s="30"/>
      <c r="O5" s="30"/>
      <c r="P5" s="30"/>
      <c r="Q5" s="30"/>
      <c r="R5" s="30"/>
      <c r="S5" s="30"/>
      <c r="T5" s="32"/>
      <c r="U5" s="32"/>
      <c r="V5" s="32"/>
      <c r="W5" s="32"/>
      <c r="X5" s="32"/>
    </row>
    <row r="6" spans="1:24" ht="45" x14ac:dyDescent="0.25">
      <c r="A6" t="s">
        <v>55</v>
      </c>
      <c r="B6" s="26" t="s">
        <v>15</v>
      </c>
      <c r="C6" s="101" t="s">
        <v>16</v>
      </c>
      <c r="D6" s="85" t="s">
        <v>17</v>
      </c>
      <c r="E6" s="26"/>
      <c r="F6" s="82" t="s">
        <v>29</v>
      </c>
      <c r="G6" s="33">
        <v>4000000</v>
      </c>
      <c r="H6" s="34">
        <v>1</v>
      </c>
      <c r="I6" s="69">
        <f>G6*H6</f>
        <v>4000000</v>
      </c>
      <c r="J6" s="33">
        <f>L6+N6+P6+R6+T6+V6+X6</f>
        <v>4000000</v>
      </c>
      <c r="K6" s="35">
        <v>4000000</v>
      </c>
      <c r="L6" s="35">
        <v>4000000</v>
      </c>
      <c r="M6" s="26"/>
      <c r="N6" s="26"/>
      <c r="O6" s="26"/>
      <c r="P6" s="26"/>
      <c r="Q6" s="26"/>
      <c r="R6" s="26"/>
      <c r="S6" s="26"/>
      <c r="T6" s="26"/>
      <c r="U6" s="26"/>
      <c r="V6" s="26"/>
      <c r="W6" s="26"/>
      <c r="X6" s="26"/>
    </row>
    <row r="7" spans="1:24" ht="30" x14ac:dyDescent="0.25">
      <c r="A7" t="s">
        <v>56</v>
      </c>
      <c r="B7" s="26" t="s">
        <v>34</v>
      </c>
      <c r="C7" s="101" t="s">
        <v>45</v>
      </c>
      <c r="D7" s="83" t="s">
        <v>32</v>
      </c>
      <c r="E7" s="26"/>
      <c r="F7" s="82" t="s">
        <v>33</v>
      </c>
      <c r="G7" s="19">
        <v>5870000</v>
      </c>
      <c r="H7" s="34">
        <v>0.5</v>
      </c>
      <c r="I7" s="69">
        <f>G7*H7</f>
        <v>2935000</v>
      </c>
      <c r="J7" s="33">
        <f>L7+N7+P7+R7+T7+V7+X7</f>
        <v>2935000</v>
      </c>
      <c r="K7" s="35"/>
      <c r="L7" s="35"/>
      <c r="M7" s="33">
        <v>5870000</v>
      </c>
      <c r="N7" s="33">
        <f>M7*H7</f>
        <v>2935000</v>
      </c>
      <c r="O7" s="33"/>
      <c r="P7" s="33"/>
      <c r="Q7" s="33"/>
      <c r="R7" s="33"/>
      <c r="S7" s="33"/>
      <c r="T7" s="33"/>
      <c r="U7" s="33"/>
      <c r="V7" s="33"/>
      <c r="W7" s="33"/>
      <c r="X7" s="33"/>
    </row>
    <row r="8" spans="1:24" x14ac:dyDescent="0.25">
      <c r="A8" t="s">
        <v>57</v>
      </c>
      <c r="B8" s="26" t="s">
        <v>39</v>
      </c>
      <c r="C8" s="101" t="s">
        <v>45</v>
      </c>
      <c r="D8" s="83" t="s">
        <v>32</v>
      </c>
      <c r="E8" s="26"/>
      <c r="F8" s="83" t="s">
        <v>35</v>
      </c>
      <c r="G8" s="33">
        <v>3610000</v>
      </c>
      <c r="H8" s="34">
        <v>1</v>
      </c>
      <c r="I8" s="69">
        <f t="shared" ref="I8:I10" si="0">G8*H8</f>
        <v>3610000</v>
      </c>
      <c r="J8" s="33">
        <f t="shared" ref="J8:J9" si="1">L8+N8+P8+R8+T8+V8+X8</f>
        <v>3610000</v>
      </c>
      <c r="K8" s="36"/>
      <c r="L8" s="36"/>
      <c r="M8" s="26"/>
      <c r="N8" s="26"/>
      <c r="O8" s="33">
        <v>3610000</v>
      </c>
      <c r="P8" s="33">
        <f>O8*H8</f>
        <v>3610000</v>
      </c>
      <c r="Q8" s="33"/>
      <c r="R8" s="33"/>
      <c r="S8" s="33"/>
      <c r="T8" s="33"/>
      <c r="U8" s="33"/>
      <c r="V8" s="33"/>
      <c r="W8" s="33"/>
      <c r="X8" s="33"/>
    </row>
    <row r="9" spans="1:24" x14ac:dyDescent="0.25">
      <c r="A9" t="s">
        <v>58</v>
      </c>
      <c r="B9" s="26" t="s">
        <v>38</v>
      </c>
      <c r="C9" s="101" t="s">
        <v>45</v>
      </c>
      <c r="D9" s="83" t="s">
        <v>32</v>
      </c>
      <c r="E9" s="26"/>
      <c r="F9" s="83" t="s">
        <v>35</v>
      </c>
      <c r="G9" s="33">
        <v>3450000</v>
      </c>
      <c r="H9" s="34">
        <v>1</v>
      </c>
      <c r="I9" s="69">
        <f t="shared" si="0"/>
        <v>3450000</v>
      </c>
      <c r="J9" s="33">
        <f t="shared" si="1"/>
        <v>3450000</v>
      </c>
      <c r="K9" s="36"/>
      <c r="L9" s="36"/>
      <c r="M9" s="26"/>
      <c r="N9" s="26"/>
      <c r="O9" s="33"/>
      <c r="P9" s="33"/>
      <c r="Q9" s="33">
        <v>3450000</v>
      </c>
      <c r="R9" s="33">
        <f>Q9*H9</f>
        <v>3450000</v>
      </c>
      <c r="S9" s="33"/>
      <c r="T9" s="33"/>
      <c r="U9" s="33"/>
      <c r="V9" s="33"/>
      <c r="W9" s="33"/>
      <c r="X9" s="33"/>
    </row>
    <row r="10" spans="1:24" ht="30.75" customHeight="1" x14ac:dyDescent="0.25">
      <c r="A10" t="s">
        <v>59</v>
      </c>
      <c r="B10" s="26" t="s">
        <v>37</v>
      </c>
      <c r="C10" s="101" t="s">
        <v>45</v>
      </c>
      <c r="D10" s="86" t="s">
        <v>32</v>
      </c>
      <c r="E10" s="77"/>
      <c r="F10" s="84" t="s">
        <v>36</v>
      </c>
      <c r="G10" s="78">
        <v>720000</v>
      </c>
      <c r="H10" s="79">
        <v>1</v>
      </c>
      <c r="I10" s="80">
        <f t="shared" si="0"/>
        <v>720000</v>
      </c>
      <c r="J10" s="78"/>
      <c r="K10" s="81"/>
      <c r="L10" s="81"/>
      <c r="M10" s="77"/>
      <c r="N10" s="77"/>
      <c r="O10" s="78"/>
      <c r="P10" s="78"/>
      <c r="Q10" s="78"/>
      <c r="R10" s="78"/>
      <c r="S10" s="78">
        <v>720000</v>
      </c>
      <c r="T10" s="78">
        <f>S10*H10</f>
        <v>720000</v>
      </c>
      <c r="U10" s="78"/>
      <c r="V10" s="78"/>
      <c r="W10" s="78"/>
      <c r="X10" s="78"/>
    </row>
    <row r="11" spans="1:24" x14ac:dyDescent="0.25">
      <c r="B11" s="26"/>
      <c r="C11" s="99"/>
      <c r="D11" s="77"/>
      <c r="E11" s="77"/>
      <c r="F11" s="77"/>
      <c r="G11" s="78"/>
      <c r="H11" s="79"/>
      <c r="I11" s="80"/>
      <c r="J11" s="78"/>
      <c r="K11" s="81"/>
      <c r="L11" s="81"/>
      <c r="M11" s="77"/>
      <c r="N11" s="77"/>
      <c r="O11" s="78"/>
      <c r="P11" s="78"/>
      <c r="Q11" s="78"/>
      <c r="R11" s="78"/>
      <c r="S11" s="78"/>
      <c r="T11" s="78"/>
      <c r="U11" s="78"/>
      <c r="V11" s="78"/>
      <c r="W11" s="78"/>
      <c r="X11" s="78"/>
    </row>
    <row r="12" spans="1:24" x14ac:dyDescent="0.25">
      <c r="B12" s="26"/>
      <c r="C12" s="99"/>
      <c r="D12" s="77"/>
      <c r="E12" s="77"/>
      <c r="F12" s="77"/>
      <c r="G12" s="78"/>
      <c r="H12" s="79"/>
      <c r="I12" s="80"/>
      <c r="J12" s="78"/>
      <c r="K12" s="81"/>
      <c r="L12" s="81"/>
      <c r="M12" s="77"/>
      <c r="N12" s="77"/>
      <c r="O12" s="78"/>
      <c r="P12" s="78"/>
      <c r="Q12" s="78"/>
      <c r="R12" s="78"/>
      <c r="S12" s="78"/>
      <c r="T12" s="78"/>
      <c r="U12" s="78"/>
      <c r="V12" s="78"/>
      <c r="W12" s="78"/>
      <c r="X12" s="78"/>
    </row>
    <row r="13" spans="1:24" x14ac:dyDescent="0.25">
      <c r="B13" s="26"/>
      <c r="C13" s="99"/>
      <c r="D13" s="77"/>
      <c r="E13" s="77"/>
      <c r="F13" s="77"/>
      <c r="G13" s="78"/>
      <c r="H13" s="79"/>
      <c r="I13" s="80"/>
      <c r="J13" s="78"/>
      <c r="K13" s="81"/>
      <c r="L13" s="81"/>
      <c r="M13" s="77"/>
      <c r="N13" s="77"/>
      <c r="O13" s="78"/>
      <c r="P13" s="78"/>
      <c r="Q13" s="78"/>
      <c r="R13" s="78"/>
      <c r="S13" s="78"/>
      <c r="T13" s="78"/>
      <c r="U13" s="78"/>
      <c r="V13" s="78"/>
      <c r="W13" s="78"/>
      <c r="X13" s="78"/>
    </row>
    <row r="14" spans="1:24" ht="15.75" thickBot="1" x14ac:dyDescent="0.3">
      <c r="B14" s="47"/>
      <c r="C14" s="47"/>
      <c r="D14" s="47"/>
      <c r="E14" s="47"/>
      <c r="F14" s="47"/>
      <c r="G14" s="47"/>
      <c r="H14" s="47"/>
      <c r="I14" s="47"/>
      <c r="J14" s="47"/>
      <c r="K14" s="48"/>
      <c r="L14" s="48"/>
      <c r="M14" s="47"/>
      <c r="N14" s="47"/>
      <c r="O14" s="40"/>
      <c r="P14" s="40"/>
      <c r="Q14" s="40"/>
      <c r="R14" s="40"/>
      <c r="S14" s="40"/>
      <c r="T14" s="40"/>
      <c r="U14" s="40"/>
      <c r="V14" s="40"/>
      <c r="W14" s="40"/>
      <c r="X14" s="40"/>
    </row>
    <row r="15" spans="1:24" ht="15.75" thickBot="1" x14ac:dyDescent="0.3">
      <c r="B15" s="71" t="s">
        <v>22</v>
      </c>
      <c r="C15" s="58"/>
      <c r="D15" s="58"/>
      <c r="E15" s="58"/>
      <c r="F15" s="58"/>
      <c r="G15" s="72">
        <f>SUM(G6:G14)</f>
        <v>17650000</v>
      </c>
      <c r="H15" s="73"/>
      <c r="I15" s="72">
        <f t="shared" ref="I15:X15" si="2">SUM(I6:I14)</f>
        <v>14715000</v>
      </c>
      <c r="J15" s="72">
        <f t="shared" si="2"/>
        <v>13995000</v>
      </c>
      <c r="K15" s="72">
        <f t="shared" si="2"/>
        <v>4000000</v>
      </c>
      <c r="L15" s="72">
        <f t="shared" si="2"/>
        <v>4000000</v>
      </c>
      <c r="M15" s="72">
        <f t="shared" si="2"/>
        <v>5870000</v>
      </c>
      <c r="N15" s="72">
        <f t="shared" si="2"/>
        <v>2935000</v>
      </c>
      <c r="O15" s="72">
        <f t="shared" si="2"/>
        <v>3610000</v>
      </c>
      <c r="P15" s="72">
        <f t="shared" si="2"/>
        <v>3610000</v>
      </c>
      <c r="Q15" s="72">
        <f t="shared" si="2"/>
        <v>3450000</v>
      </c>
      <c r="R15" s="72">
        <f t="shared" si="2"/>
        <v>3450000</v>
      </c>
      <c r="S15" s="72">
        <f t="shared" si="2"/>
        <v>720000</v>
      </c>
      <c r="T15" s="72">
        <f t="shared" si="2"/>
        <v>720000</v>
      </c>
      <c r="U15" s="72">
        <f t="shared" si="2"/>
        <v>0</v>
      </c>
      <c r="V15" s="72">
        <f t="shared" si="2"/>
        <v>0</v>
      </c>
      <c r="W15" s="72">
        <f t="shared" si="2"/>
        <v>0</v>
      </c>
      <c r="X15" s="72">
        <f t="shared" si="2"/>
        <v>0</v>
      </c>
    </row>
    <row r="16" spans="1:24" ht="15.75" thickTop="1" x14ac:dyDescent="0.25"/>
    <row r="18" spans="2:2" x14ac:dyDescent="0.25">
      <c r="B18" s="87" t="s">
        <v>40</v>
      </c>
    </row>
  </sheetData>
  <mergeCells count="8">
    <mergeCell ref="B1:X1"/>
    <mergeCell ref="K2:L2"/>
    <mergeCell ref="M2:N2"/>
    <mergeCell ref="O2:P2"/>
    <mergeCell ref="Q2:R2"/>
    <mergeCell ref="S2:T2"/>
    <mergeCell ref="U2:V2"/>
    <mergeCell ref="W2:X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0595-C01C-4B0A-A1FE-4300CBD3A688}">
  <sheetPr>
    <tabColor theme="9" tint="0.39997558519241921"/>
  </sheetPr>
  <dimension ref="B1:X18"/>
  <sheetViews>
    <sheetView topLeftCell="C1" workbookViewId="0">
      <selection activeCell="J4" sqref="J4"/>
    </sheetView>
  </sheetViews>
  <sheetFormatPr defaultRowHeight="15" x14ac:dyDescent="0.25"/>
  <cols>
    <col min="2" max="2" width="37" bestFit="1" customWidth="1"/>
    <col min="3" max="3" width="12.140625" bestFit="1" customWidth="1"/>
    <col min="4" max="4" width="15.140625" bestFit="1" customWidth="1"/>
    <col min="6" max="6" width="16.5703125" customWidth="1"/>
    <col min="7" max="7" width="13.28515625" bestFit="1" customWidth="1"/>
    <col min="9" max="10" width="11.5703125" bestFit="1" customWidth="1"/>
    <col min="11" max="15" width="10.5703125" bestFit="1" customWidth="1"/>
    <col min="16" max="16" width="12.5703125" bestFit="1" customWidth="1"/>
    <col min="17" max="18" width="10.5703125" bestFit="1" customWidth="1"/>
  </cols>
  <sheetData>
    <row r="1" spans="2:24" ht="16.5" thickBot="1" x14ac:dyDescent="0.3">
      <c r="B1" s="126" t="s">
        <v>41</v>
      </c>
      <c r="C1" s="134"/>
      <c r="D1" s="127"/>
      <c r="E1" s="127"/>
      <c r="F1" s="127"/>
      <c r="G1" s="127"/>
      <c r="H1" s="127"/>
      <c r="I1" s="127"/>
      <c r="J1" s="127"/>
      <c r="K1" s="127"/>
      <c r="L1" s="127"/>
      <c r="M1" s="127"/>
      <c r="N1" s="127"/>
      <c r="O1" s="127"/>
      <c r="P1" s="127"/>
      <c r="Q1" s="127"/>
      <c r="R1" s="127"/>
      <c r="S1" s="127"/>
      <c r="T1" s="127"/>
      <c r="U1" s="127"/>
      <c r="V1" s="127"/>
      <c r="W1" s="127"/>
      <c r="X1" s="128"/>
    </row>
    <row r="2" spans="2:24" x14ac:dyDescent="0.25">
      <c r="B2" s="1"/>
      <c r="C2" s="2"/>
      <c r="D2" s="17"/>
      <c r="E2" s="3"/>
      <c r="F2" s="4"/>
      <c r="G2" s="2" t="s">
        <v>0</v>
      </c>
      <c r="H2" s="5"/>
      <c r="I2" s="6" t="s">
        <v>0</v>
      </c>
      <c r="J2" s="2" t="s">
        <v>1</v>
      </c>
      <c r="K2" s="129" t="s">
        <v>63</v>
      </c>
      <c r="L2" s="130"/>
      <c r="M2" s="131" t="s">
        <v>64</v>
      </c>
      <c r="N2" s="132"/>
      <c r="O2" s="131" t="s">
        <v>65</v>
      </c>
      <c r="P2" s="132"/>
      <c r="Q2" s="131" t="s">
        <v>66</v>
      </c>
      <c r="R2" s="132"/>
      <c r="S2" s="131" t="s">
        <v>67</v>
      </c>
      <c r="T2" s="132"/>
      <c r="U2" s="131" t="s">
        <v>68</v>
      </c>
      <c r="V2" s="132"/>
      <c r="W2" s="131" t="s">
        <v>69</v>
      </c>
      <c r="X2" s="132"/>
    </row>
    <row r="3" spans="2:24" x14ac:dyDescent="0.25">
      <c r="B3" s="7"/>
      <c r="C3" s="10" t="s">
        <v>2</v>
      </c>
      <c r="D3" s="18" t="s">
        <v>2</v>
      </c>
      <c r="E3" s="8" t="s">
        <v>3</v>
      </c>
      <c r="F3" s="9" t="s">
        <v>4</v>
      </c>
      <c r="G3" s="10" t="s">
        <v>2</v>
      </c>
      <c r="H3" s="10" t="s">
        <v>13</v>
      </c>
      <c r="I3" s="11" t="s">
        <v>13</v>
      </c>
      <c r="J3" s="10" t="s">
        <v>6</v>
      </c>
      <c r="K3" s="23" t="s">
        <v>2</v>
      </c>
      <c r="L3" s="24" t="s">
        <v>13</v>
      </c>
      <c r="M3" s="12" t="s">
        <v>2</v>
      </c>
      <c r="N3" s="13" t="s">
        <v>13</v>
      </c>
      <c r="O3" s="12" t="s">
        <v>2</v>
      </c>
      <c r="P3" s="13" t="s">
        <v>13</v>
      </c>
      <c r="Q3" s="12" t="s">
        <v>2</v>
      </c>
      <c r="R3" s="13" t="s">
        <v>13</v>
      </c>
      <c r="S3" s="12" t="s">
        <v>2</v>
      </c>
      <c r="T3" s="13" t="s">
        <v>13</v>
      </c>
      <c r="U3" s="12" t="s">
        <v>2</v>
      </c>
      <c r="V3" s="13" t="s">
        <v>13</v>
      </c>
      <c r="W3" s="12" t="s">
        <v>2</v>
      </c>
      <c r="X3" s="14" t="s">
        <v>13</v>
      </c>
    </row>
    <row r="4" spans="2:24" x14ac:dyDescent="0.25">
      <c r="B4" s="22" t="s">
        <v>7</v>
      </c>
      <c r="C4" s="10" t="s">
        <v>8</v>
      </c>
      <c r="D4" s="54" t="s">
        <v>9</v>
      </c>
      <c r="E4" s="8" t="s">
        <v>10</v>
      </c>
      <c r="F4" s="9" t="s">
        <v>11</v>
      </c>
      <c r="G4" s="10" t="s">
        <v>6</v>
      </c>
      <c r="H4" s="10" t="s">
        <v>12</v>
      </c>
      <c r="I4" s="11" t="s">
        <v>6</v>
      </c>
      <c r="J4" s="10" t="s">
        <v>14</v>
      </c>
      <c r="K4" s="23" t="s">
        <v>6</v>
      </c>
      <c r="L4" s="24" t="s">
        <v>6</v>
      </c>
      <c r="M4" s="12" t="s">
        <v>6</v>
      </c>
      <c r="N4" s="13" t="s">
        <v>6</v>
      </c>
      <c r="O4" s="12" t="s">
        <v>6</v>
      </c>
      <c r="P4" s="13" t="s">
        <v>6</v>
      </c>
      <c r="Q4" s="12" t="s">
        <v>6</v>
      </c>
      <c r="R4" s="13" t="s">
        <v>6</v>
      </c>
      <c r="S4" s="12" t="s">
        <v>6</v>
      </c>
      <c r="T4" s="13" t="s">
        <v>6</v>
      </c>
      <c r="U4" s="12" t="s">
        <v>6</v>
      </c>
      <c r="V4" s="14" t="s">
        <v>6</v>
      </c>
      <c r="W4" s="12" t="s">
        <v>6</v>
      </c>
      <c r="X4" s="14" t="s">
        <v>6</v>
      </c>
    </row>
    <row r="5" spans="2:24" s="21" customFormat="1" x14ac:dyDescent="0.25">
      <c r="B5" s="100"/>
      <c r="C5" s="70"/>
      <c r="D5" s="67"/>
      <c r="E5" s="68"/>
      <c r="F5" s="27"/>
      <c r="G5" s="28"/>
      <c r="H5" s="29"/>
      <c r="I5" s="30"/>
      <c r="J5" s="28"/>
      <c r="K5" s="31"/>
      <c r="L5" s="31"/>
      <c r="M5" s="30"/>
      <c r="N5" s="30"/>
      <c r="O5" s="30"/>
      <c r="P5" s="30"/>
      <c r="Q5" s="30"/>
      <c r="R5" s="30"/>
      <c r="S5" s="30"/>
      <c r="T5" s="32"/>
      <c r="U5" s="32"/>
      <c r="V5" s="32"/>
      <c r="W5" s="32"/>
      <c r="X5" s="32"/>
    </row>
    <row r="6" spans="2:24" x14ac:dyDescent="0.25">
      <c r="B6" s="26"/>
      <c r="C6" s="101"/>
      <c r="D6" s="85"/>
      <c r="E6" s="26"/>
      <c r="F6" s="82"/>
      <c r="G6" s="33"/>
      <c r="H6" s="34"/>
      <c r="I6" s="69"/>
      <c r="J6" s="33"/>
      <c r="K6" s="35"/>
      <c r="L6" s="35"/>
      <c r="M6" s="26"/>
      <c r="N6" s="26"/>
      <c r="O6" s="26"/>
      <c r="P6" s="26"/>
      <c r="Q6" s="26"/>
      <c r="R6" s="26"/>
      <c r="S6" s="26"/>
      <c r="T6" s="26"/>
      <c r="U6" s="26"/>
      <c r="V6" s="26"/>
      <c r="W6" s="26"/>
      <c r="X6" s="26"/>
    </row>
    <row r="7" spans="2:24" x14ac:dyDescent="0.25">
      <c r="B7" s="26"/>
      <c r="C7" s="101"/>
      <c r="D7" s="83"/>
      <c r="E7" s="26"/>
      <c r="F7" s="82"/>
      <c r="G7" s="19"/>
      <c r="H7" s="34"/>
      <c r="I7" s="69"/>
      <c r="J7" s="33"/>
      <c r="K7" s="35"/>
      <c r="L7" s="35"/>
      <c r="M7" s="33"/>
      <c r="N7" s="33"/>
      <c r="O7" s="33"/>
      <c r="P7" s="33"/>
      <c r="Q7" s="33"/>
      <c r="R7" s="33"/>
      <c r="S7" s="33"/>
      <c r="T7" s="33"/>
      <c r="U7" s="33"/>
      <c r="V7" s="33"/>
      <c r="W7" s="33"/>
      <c r="X7" s="33"/>
    </row>
    <row r="8" spans="2:24" x14ac:dyDescent="0.25">
      <c r="B8" s="26"/>
      <c r="C8" s="101"/>
      <c r="D8" s="83"/>
      <c r="E8" s="26"/>
      <c r="F8" s="83"/>
      <c r="G8" s="33"/>
      <c r="H8" s="34"/>
      <c r="I8" s="69"/>
      <c r="J8" s="33"/>
      <c r="K8" s="36"/>
      <c r="L8" s="36"/>
      <c r="M8" s="26"/>
      <c r="N8" s="26"/>
      <c r="O8" s="33"/>
      <c r="P8" s="33"/>
      <c r="Q8" s="33"/>
      <c r="R8" s="33"/>
      <c r="S8" s="33"/>
      <c r="T8" s="33"/>
      <c r="U8" s="33"/>
      <c r="V8" s="33"/>
      <c r="W8" s="33"/>
      <c r="X8" s="33"/>
    </row>
    <row r="9" spans="2:24" x14ac:dyDescent="0.25">
      <c r="B9" s="26"/>
      <c r="C9" s="101"/>
      <c r="D9" s="83"/>
      <c r="E9" s="26"/>
      <c r="F9" s="83"/>
      <c r="G9" s="33"/>
      <c r="H9" s="34"/>
      <c r="I9" s="69"/>
      <c r="J9" s="33"/>
      <c r="K9" s="36"/>
      <c r="L9" s="36"/>
      <c r="M9" s="26"/>
      <c r="N9" s="26"/>
      <c r="O9" s="33"/>
      <c r="P9" s="33"/>
      <c r="Q9" s="33"/>
      <c r="R9" s="33"/>
      <c r="S9" s="33"/>
      <c r="T9" s="33"/>
      <c r="U9" s="33"/>
      <c r="V9" s="33"/>
      <c r="W9" s="33"/>
      <c r="X9" s="33"/>
    </row>
    <row r="10" spans="2:24" ht="30.75" customHeight="1" x14ac:dyDescent="0.25">
      <c r="B10" s="26"/>
      <c r="C10" s="101"/>
      <c r="D10" s="86"/>
      <c r="E10" s="77"/>
      <c r="F10" s="84"/>
      <c r="G10" s="78"/>
      <c r="H10" s="79"/>
      <c r="I10" s="80"/>
      <c r="J10" s="78"/>
      <c r="K10" s="81"/>
      <c r="L10" s="81"/>
      <c r="M10" s="77"/>
      <c r="N10" s="77"/>
      <c r="O10" s="78"/>
      <c r="P10" s="78"/>
      <c r="Q10" s="78"/>
      <c r="R10" s="78"/>
      <c r="S10" s="78"/>
      <c r="T10" s="78"/>
      <c r="U10" s="78"/>
      <c r="V10" s="78"/>
      <c r="W10" s="78"/>
      <c r="X10" s="78"/>
    </row>
    <row r="11" spans="2:24" x14ac:dyDescent="0.25">
      <c r="B11" s="26"/>
      <c r="C11" s="99"/>
      <c r="D11" s="77"/>
      <c r="E11" s="77"/>
      <c r="F11" s="77"/>
      <c r="G11" s="78"/>
      <c r="H11" s="79"/>
      <c r="I11" s="80"/>
      <c r="J11" s="78"/>
      <c r="K11" s="81"/>
      <c r="L11" s="81"/>
      <c r="M11" s="77"/>
      <c r="N11" s="77"/>
      <c r="O11" s="78"/>
      <c r="P11" s="78"/>
      <c r="Q11" s="78"/>
      <c r="R11" s="78"/>
      <c r="S11" s="78"/>
      <c r="T11" s="78"/>
      <c r="U11" s="78"/>
      <c r="V11" s="78"/>
      <c r="W11" s="78"/>
      <c r="X11" s="78"/>
    </row>
    <row r="12" spans="2:24" x14ac:dyDescent="0.25">
      <c r="B12" s="26"/>
      <c r="C12" s="99"/>
      <c r="D12" s="77"/>
      <c r="E12" s="77"/>
      <c r="F12" s="77"/>
      <c r="G12" s="78"/>
      <c r="H12" s="79"/>
      <c r="I12" s="80"/>
      <c r="J12" s="78"/>
      <c r="K12" s="81"/>
      <c r="L12" s="81"/>
      <c r="M12" s="77"/>
      <c r="N12" s="77"/>
      <c r="O12" s="78"/>
      <c r="P12" s="78"/>
      <c r="Q12" s="78"/>
      <c r="R12" s="78"/>
      <c r="S12" s="78"/>
      <c r="T12" s="78"/>
      <c r="U12" s="78"/>
      <c r="V12" s="78"/>
      <c r="W12" s="78"/>
      <c r="X12" s="78"/>
    </row>
    <row r="13" spans="2:24" x14ac:dyDescent="0.25">
      <c r="B13" s="26"/>
      <c r="C13" s="99"/>
      <c r="D13" s="77"/>
      <c r="E13" s="77"/>
      <c r="F13" s="77"/>
      <c r="G13" s="78"/>
      <c r="H13" s="79"/>
      <c r="I13" s="80"/>
      <c r="J13" s="78"/>
      <c r="K13" s="81"/>
      <c r="L13" s="81"/>
      <c r="M13" s="77"/>
      <c r="N13" s="77"/>
      <c r="O13" s="78"/>
      <c r="P13" s="78"/>
      <c r="Q13" s="78"/>
      <c r="R13" s="78"/>
      <c r="S13" s="78"/>
      <c r="T13" s="78"/>
      <c r="U13" s="78"/>
      <c r="V13" s="78"/>
      <c r="W13" s="78"/>
      <c r="X13" s="78"/>
    </row>
    <row r="14" spans="2:24" ht="15.75" thickBot="1" x14ac:dyDescent="0.3">
      <c r="B14" s="47"/>
      <c r="C14" s="47"/>
      <c r="D14" s="47"/>
      <c r="E14" s="47"/>
      <c r="F14" s="47"/>
      <c r="G14" s="47"/>
      <c r="H14" s="47"/>
      <c r="I14" s="47"/>
      <c r="J14" s="47"/>
      <c r="K14" s="48"/>
      <c r="L14" s="48"/>
      <c r="M14" s="47"/>
      <c r="N14" s="47"/>
      <c r="O14" s="40"/>
      <c r="P14" s="40"/>
      <c r="Q14" s="40"/>
      <c r="R14" s="40"/>
      <c r="S14" s="40"/>
      <c r="T14" s="40"/>
      <c r="U14" s="40"/>
      <c r="V14" s="40"/>
      <c r="W14" s="40"/>
      <c r="X14" s="40"/>
    </row>
    <row r="15" spans="2:24" ht="15.75" thickBot="1" x14ac:dyDescent="0.3">
      <c r="B15" s="71" t="s">
        <v>22</v>
      </c>
      <c r="C15" s="58"/>
      <c r="D15" s="58"/>
      <c r="E15" s="58"/>
      <c r="F15" s="58"/>
      <c r="G15" s="72"/>
      <c r="H15" s="73"/>
      <c r="I15" s="72"/>
      <c r="J15" s="72"/>
      <c r="K15" s="72"/>
      <c r="L15" s="72"/>
      <c r="M15" s="72"/>
      <c r="N15" s="72"/>
      <c r="O15" s="72"/>
      <c r="P15" s="72"/>
      <c r="Q15" s="72"/>
      <c r="R15" s="72"/>
      <c r="S15" s="72"/>
      <c r="T15" s="72"/>
      <c r="U15" s="72"/>
      <c r="V15" s="72"/>
      <c r="W15" s="72"/>
      <c r="X15" s="72"/>
    </row>
    <row r="16" spans="2:24" ht="15.75" thickTop="1" x14ac:dyDescent="0.25"/>
    <row r="18" spans="2:2" x14ac:dyDescent="0.25">
      <c r="B18" s="87"/>
    </row>
  </sheetData>
  <mergeCells count="8">
    <mergeCell ref="B1:X1"/>
    <mergeCell ref="K2:L2"/>
    <mergeCell ref="M2:N2"/>
    <mergeCell ref="O2:P2"/>
    <mergeCell ref="Q2:R2"/>
    <mergeCell ref="S2:T2"/>
    <mergeCell ref="U2:V2"/>
    <mergeCell ref="W2:X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FFDA-99DE-464E-8A8F-C5E1977F2165}">
  <sheetPr>
    <tabColor theme="9" tint="0.39997558519241921"/>
  </sheetPr>
  <dimension ref="A1:Z35"/>
  <sheetViews>
    <sheetView tabSelected="1" topLeftCell="F1" workbookViewId="0">
      <selection activeCell="V9" sqref="V9"/>
    </sheetView>
  </sheetViews>
  <sheetFormatPr defaultRowHeight="15" x14ac:dyDescent="0.25"/>
  <cols>
    <col min="2" max="2" width="31" bestFit="1" customWidth="1"/>
    <col min="3" max="3" width="12.140625" bestFit="1" customWidth="1"/>
    <col min="4" max="4" width="12.7109375" bestFit="1" customWidth="1"/>
    <col min="6" max="6" width="15.140625" bestFit="1" customWidth="1"/>
    <col min="7" max="7" width="10.5703125" bestFit="1" customWidth="1"/>
    <col min="8" max="8" width="9" customWidth="1"/>
    <col min="9" max="9" width="11.5703125" bestFit="1" customWidth="1"/>
    <col min="10" max="10" width="13.28515625" bestFit="1" customWidth="1"/>
    <col min="11" max="14" width="10.5703125" bestFit="1" customWidth="1"/>
    <col min="15" max="16" width="11.5703125" bestFit="1" customWidth="1"/>
    <col min="17" max="26" width="10.5703125" bestFit="1" customWidth="1"/>
  </cols>
  <sheetData>
    <row r="1" spans="1:26" ht="16.5" thickBot="1" x14ac:dyDescent="0.3">
      <c r="B1" s="126" t="s">
        <v>82</v>
      </c>
      <c r="C1" s="135"/>
      <c r="D1" s="127"/>
      <c r="E1" s="127"/>
      <c r="F1" s="127"/>
      <c r="G1" s="127"/>
      <c r="H1" s="127"/>
      <c r="I1" s="127"/>
      <c r="J1" s="127"/>
      <c r="K1" s="127"/>
      <c r="L1" s="127"/>
      <c r="M1" s="127"/>
      <c r="N1" s="127"/>
      <c r="O1" s="127"/>
      <c r="P1" s="127"/>
      <c r="Q1" s="127"/>
      <c r="R1" s="127"/>
      <c r="S1" s="127"/>
      <c r="T1" s="127"/>
      <c r="U1" s="127"/>
      <c r="V1" s="127"/>
      <c r="W1" s="127"/>
      <c r="X1" s="128"/>
    </row>
    <row r="2" spans="1:26" x14ac:dyDescent="0.25">
      <c r="B2" s="1"/>
      <c r="C2" s="2"/>
      <c r="D2" s="17"/>
      <c r="E2" s="3"/>
      <c r="F2" s="4"/>
      <c r="G2" s="2" t="s">
        <v>0</v>
      </c>
      <c r="H2" s="5"/>
      <c r="I2" s="6" t="s">
        <v>0</v>
      </c>
      <c r="J2" s="2" t="s">
        <v>1</v>
      </c>
      <c r="K2" s="129" t="s">
        <v>63</v>
      </c>
      <c r="L2" s="130"/>
      <c r="M2" s="131" t="s">
        <v>64</v>
      </c>
      <c r="N2" s="132"/>
      <c r="O2" s="131" t="s">
        <v>65</v>
      </c>
      <c r="P2" s="132"/>
      <c r="Q2" s="131" t="s">
        <v>66</v>
      </c>
      <c r="R2" s="132"/>
      <c r="S2" s="131" t="s">
        <v>67</v>
      </c>
      <c r="T2" s="132"/>
      <c r="U2" s="131" t="s">
        <v>68</v>
      </c>
      <c r="V2" s="132"/>
      <c r="W2" s="131" t="s">
        <v>69</v>
      </c>
      <c r="X2" s="132"/>
      <c r="Y2" s="131" t="s">
        <v>79</v>
      </c>
      <c r="Z2" s="132"/>
    </row>
    <row r="3" spans="1:26" x14ac:dyDescent="0.25">
      <c r="B3" s="7"/>
      <c r="C3" s="10" t="s">
        <v>2</v>
      </c>
      <c r="D3" s="18" t="s">
        <v>2</v>
      </c>
      <c r="E3" s="8" t="s">
        <v>3</v>
      </c>
      <c r="F3" s="9" t="s">
        <v>4</v>
      </c>
      <c r="G3" s="10" t="s">
        <v>2</v>
      </c>
      <c r="H3" s="10" t="s">
        <v>13</v>
      </c>
      <c r="I3" s="11" t="s">
        <v>13</v>
      </c>
      <c r="J3" s="10" t="s">
        <v>6</v>
      </c>
      <c r="K3" s="15" t="s">
        <v>2</v>
      </c>
      <c r="L3" s="16" t="s">
        <v>13</v>
      </c>
      <c r="M3" s="12" t="s">
        <v>2</v>
      </c>
      <c r="N3" s="13" t="s">
        <v>13</v>
      </c>
      <c r="O3" s="12" t="s">
        <v>2</v>
      </c>
      <c r="P3" s="13" t="s">
        <v>13</v>
      </c>
      <c r="Q3" s="12" t="s">
        <v>2</v>
      </c>
      <c r="R3" s="13" t="s">
        <v>13</v>
      </c>
      <c r="S3" s="12" t="s">
        <v>2</v>
      </c>
      <c r="T3" s="13" t="s">
        <v>13</v>
      </c>
      <c r="U3" s="12" t="s">
        <v>2</v>
      </c>
      <c r="V3" s="13" t="s">
        <v>13</v>
      </c>
      <c r="W3" s="12" t="s">
        <v>2</v>
      </c>
      <c r="X3" s="14" t="s">
        <v>13</v>
      </c>
      <c r="Y3" s="12" t="s">
        <v>2</v>
      </c>
      <c r="Z3" s="14" t="s">
        <v>13</v>
      </c>
    </row>
    <row r="4" spans="1:26" x14ac:dyDescent="0.25">
      <c r="B4" s="22" t="s">
        <v>7</v>
      </c>
      <c r="C4" s="10" t="s">
        <v>8</v>
      </c>
      <c r="D4" s="54" t="s">
        <v>9</v>
      </c>
      <c r="E4" s="8" t="s">
        <v>10</v>
      </c>
      <c r="F4" s="9" t="s">
        <v>11</v>
      </c>
      <c r="G4" s="10" t="s">
        <v>6</v>
      </c>
      <c r="H4" s="10" t="s">
        <v>12</v>
      </c>
      <c r="I4" s="11" t="s">
        <v>6</v>
      </c>
      <c r="J4" s="10" t="s">
        <v>14</v>
      </c>
      <c r="K4" s="15" t="s">
        <v>6</v>
      </c>
      <c r="L4" s="16" t="s">
        <v>6</v>
      </c>
      <c r="M4" s="12" t="s">
        <v>6</v>
      </c>
      <c r="N4" s="13" t="s">
        <v>6</v>
      </c>
      <c r="O4" s="12" t="s">
        <v>6</v>
      </c>
      <c r="P4" s="13" t="s">
        <v>6</v>
      </c>
      <c r="Q4" s="12" t="s">
        <v>6</v>
      </c>
      <c r="R4" s="13" t="s">
        <v>6</v>
      </c>
      <c r="S4" s="12" t="s">
        <v>6</v>
      </c>
      <c r="T4" s="13" t="s">
        <v>6</v>
      </c>
      <c r="U4" s="12" t="s">
        <v>6</v>
      </c>
      <c r="V4" s="14" t="s">
        <v>6</v>
      </c>
      <c r="W4" s="12" t="s">
        <v>6</v>
      </c>
      <c r="X4" s="14" t="s">
        <v>6</v>
      </c>
      <c r="Y4" s="12" t="s">
        <v>6</v>
      </c>
      <c r="Z4" s="14" t="s">
        <v>6</v>
      </c>
    </row>
    <row r="5" spans="1:26" ht="15.75" thickBot="1" x14ac:dyDescent="0.3">
      <c r="B5" s="51"/>
      <c r="C5" s="26"/>
      <c r="D5" s="26"/>
      <c r="E5" s="26"/>
      <c r="F5" s="26"/>
      <c r="G5" s="26"/>
      <c r="H5" s="26"/>
      <c r="I5" s="26"/>
      <c r="J5" s="26"/>
      <c r="K5" s="26"/>
      <c r="L5" s="26"/>
      <c r="M5" s="26"/>
      <c r="N5" s="26"/>
      <c r="O5" s="26"/>
      <c r="P5" s="26"/>
      <c r="Q5" s="26"/>
      <c r="R5" s="26"/>
      <c r="S5" s="26"/>
      <c r="T5" s="26"/>
      <c r="U5" s="26"/>
      <c r="V5" s="26"/>
      <c r="W5" s="26"/>
      <c r="X5" s="26"/>
      <c r="Y5" s="26"/>
      <c r="Z5" s="26"/>
    </row>
    <row r="6" spans="1:26" ht="16.5" thickBot="1" x14ac:dyDescent="0.3">
      <c r="B6" s="123" t="s">
        <v>30</v>
      </c>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t="s">
        <v>27</v>
      </c>
      <c r="B7" s="53" t="s">
        <v>18</v>
      </c>
      <c r="C7" s="26" t="s">
        <v>16</v>
      </c>
      <c r="D7" s="26" t="s">
        <v>19</v>
      </c>
      <c r="E7" s="26"/>
      <c r="F7" s="26" t="s">
        <v>20</v>
      </c>
      <c r="G7" s="33">
        <v>75000</v>
      </c>
      <c r="H7" s="34">
        <v>1</v>
      </c>
      <c r="I7" s="33">
        <f>H7*G7</f>
        <v>75000</v>
      </c>
      <c r="J7" s="26">
        <f>L7+N7+P7+R7+T7+V7+X7</f>
        <v>90000</v>
      </c>
      <c r="K7" s="33">
        <v>35000</v>
      </c>
      <c r="L7" s="33">
        <v>35000</v>
      </c>
      <c r="M7" s="33">
        <v>55000</v>
      </c>
      <c r="N7" s="33">
        <v>55000</v>
      </c>
      <c r="O7" s="33"/>
      <c r="P7" s="33"/>
      <c r="Q7" s="33"/>
      <c r="R7" s="33"/>
      <c r="S7" s="33"/>
      <c r="T7" s="33"/>
      <c r="U7" s="33"/>
      <c r="V7" s="33"/>
      <c r="W7" s="33"/>
      <c r="X7" s="33"/>
      <c r="Y7" s="33"/>
      <c r="Z7" s="33"/>
    </row>
    <row r="8" spans="1:26" x14ac:dyDescent="0.25">
      <c r="A8" t="s">
        <v>70</v>
      </c>
      <c r="B8" s="52" t="s">
        <v>21</v>
      </c>
      <c r="C8" s="26" t="s">
        <v>16</v>
      </c>
      <c r="D8" s="26" t="s">
        <v>19</v>
      </c>
      <c r="E8" s="26"/>
      <c r="F8" s="26" t="s">
        <v>20</v>
      </c>
      <c r="G8" s="33">
        <v>573000</v>
      </c>
      <c r="H8" s="34">
        <v>1</v>
      </c>
      <c r="I8" s="33">
        <f>H8*G8</f>
        <v>573000</v>
      </c>
      <c r="J8" s="26">
        <f t="shared" ref="J8:J18" si="0">L8+N8+P8+R8+T8+V8+X8</f>
        <v>573000</v>
      </c>
      <c r="K8" s="33"/>
      <c r="L8" s="33"/>
      <c r="M8" s="33"/>
      <c r="N8" s="33"/>
      <c r="O8" s="33">
        <v>573000</v>
      </c>
      <c r="P8" s="33">
        <v>573000</v>
      </c>
      <c r="Q8" s="33"/>
      <c r="R8" s="33"/>
      <c r="S8" s="33"/>
      <c r="T8" s="33"/>
      <c r="U8" s="33"/>
      <c r="V8" s="33"/>
      <c r="W8" s="33"/>
      <c r="X8" s="33"/>
      <c r="Y8" s="33"/>
      <c r="Z8" s="33"/>
    </row>
    <row r="9" spans="1:26" x14ac:dyDescent="0.25">
      <c r="B9" s="52" t="s">
        <v>53</v>
      </c>
      <c r="C9" s="26"/>
      <c r="D9" s="26" t="s">
        <v>32</v>
      </c>
      <c r="E9" s="26"/>
      <c r="F9" s="26" t="s">
        <v>71</v>
      </c>
      <c r="G9" s="33"/>
      <c r="H9" s="34"/>
      <c r="I9" s="33"/>
      <c r="J9" s="33">
        <f t="shared" si="0"/>
        <v>0</v>
      </c>
      <c r="K9" s="33"/>
      <c r="L9" s="33"/>
      <c r="M9" s="33"/>
      <c r="N9" s="33"/>
      <c r="O9" s="33"/>
      <c r="P9" s="33"/>
      <c r="Q9" s="33"/>
      <c r="R9" s="33"/>
      <c r="S9" s="33"/>
      <c r="T9" s="33"/>
      <c r="U9" s="33"/>
      <c r="V9" s="33"/>
      <c r="W9" s="33"/>
      <c r="X9" s="33"/>
      <c r="Y9" s="33"/>
      <c r="Z9" s="33"/>
    </row>
    <row r="10" spans="1:26" x14ac:dyDescent="0.25">
      <c r="B10" s="51" t="s">
        <v>54</v>
      </c>
      <c r="C10" s="77"/>
      <c r="D10" s="77" t="s">
        <v>32</v>
      </c>
      <c r="E10" s="77"/>
      <c r="F10" s="77" t="s">
        <v>20</v>
      </c>
      <c r="G10" s="78"/>
      <c r="H10" s="79"/>
      <c r="I10" s="78"/>
      <c r="J10" s="78">
        <f t="shared" si="0"/>
        <v>55000</v>
      </c>
      <c r="K10" s="78"/>
      <c r="L10" s="78"/>
      <c r="M10" s="78"/>
      <c r="N10" s="78"/>
      <c r="O10" s="78">
        <v>55000</v>
      </c>
      <c r="P10" s="78">
        <v>55000</v>
      </c>
      <c r="Q10" s="78"/>
      <c r="R10" s="78"/>
      <c r="S10" s="78"/>
      <c r="T10" s="78"/>
      <c r="U10" s="78"/>
      <c r="V10" s="78"/>
      <c r="W10" s="78"/>
      <c r="X10" s="78"/>
      <c r="Y10" s="78"/>
      <c r="Z10" s="78"/>
    </row>
    <row r="11" spans="1:26" ht="15.75" thickBot="1" x14ac:dyDescent="0.3">
      <c r="B11" s="47" t="s">
        <v>83</v>
      </c>
      <c r="C11" s="47"/>
      <c r="D11" s="47"/>
      <c r="E11" s="47"/>
      <c r="F11" s="47"/>
      <c r="G11" s="40"/>
      <c r="H11" s="41"/>
      <c r="I11" s="40"/>
      <c r="J11" s="62"/>
      <c r="K11" s="40"/>
      <c r="L11" s="40"/>
      <c r="M11" s="40"/>
      <c r="N11" s="40"/>
      <c r="O11" s="40"/>
      <c r="P11" s="40"/>
      <c r="Q11" s="40">
        <v>1875000</v>
      </c>
      <c r="R11" s="40">
        <v>1875000</v>
      </c>
      <c r="S11" s="40"/>
      <c r="T11" s="40"/>
      <c r="U11" s="40"/>
      <c r="V11" s="40"/>
      <c r="W11" s="40"/>
      <c r="X11" s="40"/>
      <c r="Y11" s="40"/>
      <c r="Z11" s="40"/>
    </row>
    <row r="12" spans="1:26" x14ac:dyDescent="0.25">
      <c r="B12" s="57" t="s">
        <v>22</v>
      </c>
      <c r="C12" s="58"/>
      <c r="D12" s="58"/>
      <c r="E12" s="58"/>
      <c r="F12" s="58"/>
      <c r="G12" s="59">
        <f>SUM(G7:G10)</f>
        <v>648000</v>
      </c>
      <c r="H12" s="60"/>
      <c r="I12" s="59">
        <f>SUM(I7:I10)</f>
        <v>648000</v>
      </c>
      <c r="J12" s="59">
        <f>SUM(J7:J10)</f>
        <v>718000</v>
      </c>
      <c r="K12" s="59">
        <f>SUM(K7:K10)</f>
        <v>35000</v>
      </c>
      <c r="L12" s="59">
        <f>SUM(L7:L10)</f>
        <v>35000</v>
      </c>
      <c r="M12" s="59">
        <f>SUM(M7:M10)</f>
        <v>55000</v>
      </c>
      <c r="N12" s="59">
        <f>SUM(N7:N10)</f>
        <v>55000</v>
      </c>
      <c r="O12" s="59">
        <f>SUM(O7:O10)</f>
        <v>628000</v>
      </c>
      <c r="P12" s="59">
        <f>SUM(P7:P10)</f>
        <v>628000</v>
      </c>
      <c r="Q12" s="59">
        <f>SUM(Q7:Q11)</f>
        <v>1875000</v>
      </c>
      <c r="R12" s="59">
        <f>SUM(R7:R11)</f>
        <v>1875000</v>
      </c>
      <c r="S12" s="59">
        <f>SUM(S7:S10)</f>
        <v>0</v>
      </c>
      <c r="T12" s="59">
        <f>SUM(T7:T10)</f>
        <v>0</v>
      </c>
      <c r="U12" s="59">
        <f>SUM(U7:U10)</f>
        <v>0</v>
      </c>
      <c r="V12" s="59">
        <f>SUM(V7:V10)</f>
        <v>0</v>
      </c>
      <c r="W12" s="59">
        <f>SUM(W7:W10)</f>
        <v>0</v>
      </c>
      <c r="X12" s="59">
        <f>SUM(X7:X10)</f>
        <v>0</v>
      </c>
      <c r="Y12" s="59">
        <f>SUM(Y7:Y10)</f>
        <v>0</v>
      </c>
      <c r="Z12" s="59">
        <f>SUM(Z7:Z10)</f>
        <v>0</v>
      </c>
    </row>
    <row r="13" spans="1:26" ht="15.75" thickBot="1" x14ac:dyDescent="0.3">
      <c r="B13" s="51"/>
      <c r="C13" s="26"/>
      <c r="D13" s="26"/>
      <c r="E13" s="26"/>
      <c r="F13" s="26"/>
      <c r="G13" s="33"/>
      <c r="H13" s="34"/>
      <c r="I13" s="33"/>
      <c r="J13" s="33">
        <f t="shared" si="0"/>
        <v>0</v>
      </c>
      <c r="K13" s="33"/>
      <c r="L13" s="33"/>
      <c r="M13" s="33"/>
      <c r="N13" s="33"/>
      <c r="O13" s="33"/>
      <c r="P13" s="33"/>
      <c r="Q13" s="33"/>
      <c r="R13" s="33"/>
      <c r="S13" s="33"/>
      <c r="T13" s="33"/>
      <c r="U13" s="33"/>
      <c r="V13" s="33"/>
      <c r="W13" s="33"/>
      <c r="X13" s="33"/>
      <c r="Y13" s="33"/>
      <c r="Z13" s="33"/>
    </row>
    <row r="14" spans="1:26" ht="16.5" thickBot="1" x14ac:dyDescent="0.3">
      <c r="B14" s="124" t="s">
        <v>31</v>
      </c>
      <c r="C14" s="26"/>
      <c r="D14" s="26"/>
      <c r="E14" s="26"/>
      <c r="F14" s="26"/>
      <c r="G14" s="33"/>
      <c r="H14" s="34"/>
      <c r="I14" s="33"/>
      <c r="J14" s="33">
        <f t="shared" si="0"/>
        <v>0</v>
      </c>
      <c r="K14" s="33"/>
      <c r="L14" s="33"/>
      <c r="M14" s="33"/>
      <c r="N14" s="33"/>
      <c r="O14" s="33"/>
      <c r="P14" s="33"/>
      <c r="Q14" s="33"/>
      <c r="R14" s="33"/>
      <c r="S14" s="33"/>
      <c r="T14" s="33"/>
      <c r="U14" s="33"/>
      <c r="V14" s="33"/>
      <c r="W14" s="33"/>
      <c r="X14" s="33"/>
      <c r="Y14" s="33"/>
      <c r="Z14" s="33"/>
    </row>
    <row r="15" spans="1:26" ht="30" x14ac:dyDescent="0.25">
      <c r="A15" t="s">
        <v>28</v>
      </c>
      <c r="B15" s="53" t="s">
        <v>24</v>
      </c>
      <c r="C15" s="26"/>
      <c r="D15" s="26"/>
      <c r="E15" s="26"/>
      <c r="F15" s="55" t="s">
        <v>72</v>
      </c>
      <c r="G15" s="33">
        <v>1500000</v>
      </c>
      <c r="H15" s="34">
        <v>1</v>
      </c>
      <c r="I15" s="33">
        <f>H15*G15</f>
        <v>1500000</v>
      </c>
      <c r="J15" s="33">
        <f t="shared" si="0"/>
        <v>1500000</v>
      </c>
      <c r="K15" s="33"/>
      <c r="L15" s="33"/>
      <c r="M15" s="33">
        <v>1500000</v>
      </c>
      <c r="N15" s="33">
        <v>1500000</v>
      </c>
      <c r="O15" s="33"/>
      <c r="P15" s="33"/>
      <c r="Q15" s="33"/>
      <c r="R15" s="33"/>
      <c r="S15" s="33"/>
      <c r="T15" s="33"/>
      <c r="U15" s="33"/>
      <c r="V15" s="33"/>
      <c r="W15" s="33"/>
      <c r="X15" s="33"/>
      <c r="Y15" s="33"/>
      <c r="Z15" s="33"/>
    </row>
    <row r="16" spans="1:26" x14ac:dyDescent="0.25">
      <c r="B16" s="52" t="s">
        <v>73</v>
      </c>
      <c r="C16" s="26"/>
      <c r="D16" s="26"/>
      <c r="E16" s="26"/>
      <c r="F16" s="26" t="s">
        <v>71</v>
      </c>
      <c r="G16" s="33"/>
      <c r="H16" s="34"/>
      <c r="I16" s="33"/>
      <c r="J16" s="125">
        <f t="shared" si="0"/>
        <v>900000</v>
      </c>
      <c r="K16" s="33"/>
      <c r="L16" s="33"/>
      <c r="M16" s="33"/>
      <c r="N16" s="33"/>
      <c r="O16" s="33">
        <v>150000</v>
      </c>
      <c r="P16" s="33">
        <v>150000</v>
      </c>
      <c r="Q16" s="33"/>
      <c r="R16" s="33"/>
      <c r="S16" s="33"/>
      <c r="T16" s="33"/>
      <c r="U16" s="33"/>
      <c r="V16" s="33"/>
      <c r="W16" s="33">
        <v>750000</v>
      </c>
      <c r="X16" s="33">
        <v>750000</v>
      </c>
      <c r="Y16" s="33"/>
      <c r="Z16" s="33"/>
    </row>
    <row r="17" spans="2:26" x14ac:dyDescent="0.25">
      <c r="B17" s="52" t="s">
        <v>74</v>
      </c>
      <c r="C17" s="26"/>
      <c r="D17" s="26"/>
      <c r="E17" s="26"/>
      <c r="F17" s="26" t="s">
        <v>71</v>
      </c>
      <c r="G17" s="33"/>
      <c r="H17" s="34"/>
      <c r="I17" s="33"/>
      <c r="J17" s="125">
        <f t="shared" si="0"/>
        <v>4000000</v>
      </c>
      <c r="K17" s="33"/>
      <c r="L17" s="33"/>
      <c r="M17" s="33"/>
      <c r="N17" s="33"/>
      <c r="O17" s="33"/>
      <c r="P17" s="33"/>
      <c r="Q17" s="33">
        <v>4000000</v>
      </c>
      <c r="R17" s="33">
        <v>4000000</v>
      </c>
      <c r="S17" s="33"/>
      <c r="T17" s="33"/>
      <c r="U17" s="33"/>
      <c r="V17" s="33"/>
      <c r="W17" s="33"/>
      <c r="X17" s="33"/>
      <c r="Y17" s="33"/>
      <c r="Z17" s="33"/>
    </row>
    <row r="18" spans="2:26" ht="15.75" thickBot="1" x14ac:dyDescent="0.3">
      <c r="B18" s="61"/>
      <c r="C18" s="47"/>
      <c r="D18" s="47"/>
      <c r="E18" s="47"/>
      <c r="F18" s="47"/>
      <c r="G18" s="40"/>
      <c r="H18" s="41"/>
      <c r="I18" s="40"/>
      <c r="J18" s="47"/>
      <c r="K18" s="40" t="s">
        <v>23</v>
      </c>
      <c r="L18" s="40"/>
      <c r="M18" s="40"/>
      <c r="N18" s="40"/>
      <c r="O18" s="40"/>
      <c r="P18" s="40"/>
      <c r="Q18" s="40"/>
      <c r="R18" s="40"/>
      <c r="S18" s="40"/>
      <c r="T18" s="40"/>
      <c r="U18" s="40"/>
      <c r="V18" s="40"/>
      <c r="W18" s="40"/>
      <c r="X18" s="40"/>
      <c r="Y18" s="40"/>
      <c r="Z18" s="40"/>
    </row>
    <row r="19" spans="2:26" x14ac:dyDescent="0.25">
      <c r="B19" s="57" t="s">
        <v>22</v>
      </c>
      <c r="C19" s="58"/>
      <c r="D19" s="58"/>
      <c r="E19" s="58"/>
      <c r="F19" s="58"/>
      <c r="G19" s="59">
        <f>SUM(G15:G18)</f>
        <v>1500000</v>
      </c>
      <c r="H19" s="60"/>
      <c r="I19" s="59">
        <f t="shared" ref="I19:X19" si="1">SUM(I15:I18)</f>
        <v>1500000</v>
      </c>
      <c r="J19" s="59">
        <f t="shared" si="1"/>
        <v>6400000</v>
      </c>
      <c r="K19" s="59">
        <f t="shared" si="1"/>
        <v>0</v>
      </c>
      <c r="L19" s="59">
        <f t="shared" si="1"/>
        <v>0</v>
      </c>
      <c r="M19" s="59">
        <f t="shared" si="1"/>
        <v>1500000</v>
      </c>
      <c r="N19" s="59">
        <f t="shared" si="1"/>
        <v>1500000</v>
      </c>
      <c r="O19" s="59">
        <f t="shared" si="1"/>
        <v>150000</v>
      </c>
      <c r="P19" s="59">
        <f t="shared" si="1"/>
        <v>150000</v>
      </c>
      <c r="Q19" s="59">
        <f t="shared" si="1"/>
        <v>4000000</v>
      </c>
      <c r="R19" s="59">
        <f t="shared" si="1"/>
        <v>4000000</v>
      </c>
      <c r="S19" s="59">
        <f t="shared" si="1"/>
        <v>0</v>
      </c>
      <c r="T19" s="59">
        <f t="shared" si="1"/>
        <v>0</v>
      </c>
      <c r="U19" s="59">
        <f t="shared" si="1"/>
        <v>0</v>
      </c>
      <c r="V19" s="59">
        <f t="shared" si="1"/>
        <v>0</v>
      </c>
      <c r="W19" s="59">
        <f t="shared" si="1"/>
        <v>750000</v>
      </c>
      <c r="X19" s="59">
        <f t="shared" si="1"/>
        <v>750000</v>
      </c>
      <c r="Y19" s="59">
        <f t="shared" ref="Y19:Z19" si="2">SUM(Y15:Y18)</f>
        <v>0</v>
      </c>
      <c r="Z19" s="59">
        <f t="shared" si="2"/>
        <v>0</v>
      </c>
    </row>
    <row r="20" spans="2:26" x14ac:dyDescent="0.25">
      <c r="B20" s="52"/>
      <c r="C20" s="26"/>
      <c r="D20" s="26"/>
      <c r="E20" s="26"/>
      <c r="F20" s="26"/>
      <c r="G20" s="33"/>
      <c r="H20" s="34"/>
      <c r="I20" s="33"/>
      <c r="J20" s="26"/>
      <c r="K20" s="33"/>
      <c r="L20" s="33"/>
      <c r="M20" s="33"/>
      <c r="N20" s="33"/>
      <c r="O20" s="33"/>
      <c r="P20" s="33"/>
      <c r="Q20" s="33"/>
      <c r="R20" s="33"/>
      <c r="S20" s="33"/>
      <c r="T20" s="33"/>
      <c r="U20" s="33"/>
      <c r="V20" s="33"/>
      <c r="W20" s="33"/>
      <c r="X20" s="33"/>
      <c r="Y20" s="33"/>
      <c r="Z20" s="33"/>
    </row>
    <row r="21" spans="2:26" ht="15.75" thickBot="1" x14ac:dyDescent="0.3">
      <c r="B21" s="61"/>
      <c r="C21" s="47"/>
      <c r="D21" s="47"/>
      <c r="E21" s="47"/>
      <c r="F21" s="47"/>
      <c r="G21" s="40"/>
      <c r="H21" s="41"/>
      <c r="I21" s="40"/>
      <c r="J21" s="47"/>
      <c r="K21" s="40"/>
      <c r="L21" s="40"/>
      <c r="M21" s="40"/>
      <c r="N21" s="40"/>
      <c r="O21" s="40"/>
      <c r="P21" s="40"/>
      <c r="Q21" s="40"/>
      <c r="R21" s="40"/>
      <c r="S21" s="40"/>
      <c r="T21" s="40"/>
      <c r="U21" s="40"/>
      <c r="V21" s="40"/>
      <c r="W21" s="40"/>
      <c r="X21" s="40"/>
      <c r="Y21" s="40"/>
      <c r="Z21" s="40"/>
    </row>
    <row r="22" spans="2:26" ht="15.75" thickBot="1" x14ac:dyDescent="0.3">
      <c r="B22" s="63" t="s">
        <v>25</v>
      </c>
      <c r="C22" s="64"/>
      <c r="D22" s="64"/>
      <c r="E22" s="64"/>
      <c r="F22" s="64"/>
      <c r="G22" s="65">
        <f>G19+G12</f>
        <v>2148000</v>
      </c>
      <c r="H22" s="66"/>
      <c r="I22" s="65">
        <f>I19+I12</f>
        <v>2148000</v>
      </c>
      <c r="J22" s="65">
        <f>J19+J12</f>
        <v>7118000</v>
      </c>
      <c r="K22" s="65">
        <f t="shared" ref="K22:X22" si="3">K19+K12</f>
        <v>35000</v>
      </c>
      <c r="L22" s="65">
        <f t="shared" si="3"/>
        <v>35000</v>
      </c>
      <c r="M22" s="65">
        <f t="shared" si="3"/>
        <v>1555000</v>
      </c>
      <c r="N22" s="65">
        <f t="shared" si="3"/>
        <v>1555000</v>
      </c>
      <c r="O22" s="65">
        <f t="shared" si="3"/>
        <v>778000</v>
      </c>
      <c r="P22" s="65">
        <f t="shared" si="3"/>
        <v>778000</v>
      </c>
      <c r="Q22" s="65">
        <f t="shared" si="3"/>
        <v>5875000</v>
      </c>
      <c r="R22" s="65">
        <f t="shared" si="3"/>
        <v>5875000</v>
      </c>
      <c r="S22" s="65">
        <f t="shared" si="3"/>
        <v>0</v>
      </c>
      <c r="T22" s="65">
        <f t="shared" si="3"/>
        <v>0</v>
      </c>
      <c r="U22" s="65">
        <f t="shared" si="3"/>
        <v>0</v>
      </c>
      <c r="V22" s="65">
        <f t="shared" si="3"/>
        <v>0</v>
      </c>
      <c r="W22" s="65">
        <f t="shared" si="3"/>
        <v>750000</v>
      </c>
      <c r="X22" s="65">
        <f t="shared" si="3"/>
        <v>750000</v>
      </c>
      <c r="Y22" s="65">
        <f t="shared" ref="Y22:Z22" si="4">Y19+Y12</f>
        <v>0</v>
      </c>
      <c r="Z22" s="65">
        <f t="shared" si="4"/>
        <v>0</v>
      </c>
    </row>
    <row r="23" spans="2:26" ht="15.75" thickTop="1" x14ac:dyDescent="0.25">
      <c r="G23" s="19"/>
      <c r="H23" s="20"/>
      <c r="I23" s="19"/>
      <c r="K23" s="19"/>
      <c r="L23" s="19"/>
      <c r="M23" s="19"/>
      <c r="N23" s="19"/>
      <c r="O23" s="19"/>
      <c r="P23" s="19"/>
      <c r="Q23" s="19"/>
      <c r="R23" s="19"/>
      <c r="S23" s="19"/>
      <c r="T23" s="19"/>
      <c r="U23" s="19"/>
      <c r="V23" s="19"/>
      <c r="W23" s="19"/>
      <c r="X23" s="19"/>
    </row>
    <row r="24" spans="2:26" x14ac:dyDescent="0.25">
      <c r="G24" s="19"/>
      <c r="H24" s="20"/>
      <c r="I24" s="19"/>
      <c r="K24" s="19"/>
      <c r="L24" s="19"/>
      <c r="M24" s="19"/>
      <c r="N24" s="19"/>
      <c r="O24" s="19"/>
      <c r="P24" s="19"/>
      <c r="Q24" s="19"/>
      <c r="R24" s="19"/>
      <c r="S24" s="19"/>
      <c r="T24" s="19"/>
      <c r="U24" s="19"/>
      <c r="V24" s="19"/>
      <c r="W24" s="19"/>
      <c r="X24" s="19"/>
    </row>
    <row r="25" spans="2:26" x14ac:dyDescent="0.25">
      <c r="B25" t="s">
        <v>77</v>
      </c>
      <c r="G25" s="19"/>
      <c r="H25" s="20"/>
      <c r="I25" s="19"/>
      <c r="K25" s="19"/>
      <c r="L25" s="19"/>
      <c r="M25" s="19"/>
      <c r="N25" s="19"/>
      <c r="O25" s="19"/>
      <c r="P25" s="19"/>
      <c r="Q25" s="19"/>
      <c r="R25" s="19"/>
      <c r="S25" s="19"/>
      <c r="T25" s="19"/>
      <c r="U25" s="19"/>
      <c r="V25" s="19"/>
      <c r="W25" s="19"/>
      <c r="X25" s="19"/>
    </row>
    <row r="26" spans="2:26" x14ac:dyDescent="0.25">
      <c r="B26" t="s">
        <v>78</v>
      </c>
      <c r="G26" s="19"/>
      <c r="H26" s="20"/>
      <c r="I26" s="19"/>
      <c r="K26" s="19"/>
      <c r="L26" s="19"/>
      <c r="M26" s="19"/>
      <c r="N26" s="19"/>
      <c r="O26" s="19"/>
      <c r="P26" s="19"/>
      <c r="Q26" s="19"/>
      <c r="R26" s="19"/>
      <c r="S26" s="19"/>
      <c r="T26" s="19"/>
      <c r="U26" s="19"/>
      <c r="V26" s="19"/>
      <c r="W26" s="19"/>
      <c r="X26" s="19"/>
    </row>
    <row r="27" spans="2:26" x14ac:dyDescent="0.25">
      <c r="G27" s="19"/>
      <c r="H27" s="20"/>
      <c r="I27" s="19"/>
      <c r="K27" s="19"/>
      <c r="L27" s="19"/>
      <c r="M27" s="19"/>
      <c r="N27" s="19"/>
      <c r="O27" s="19"/>
      <c r="P27" s="19"/>
      <c r="Q27" s="19"/>
      <c r="R27" s="19"/>
      <c r="S27" s="19"/>
      <c r="T27" s="19"/>
      <c r="U27" s="19"/>
      <c r="V27" s="19"/>
      <c r="W27" s="19"/>
      <c r="X27" s="19"/>
    </row>
    <row r="28" spans="2:26" x14ac:dyDescent="0.25">
      <c r="B28" t="s">
        <v>75</v>
      </c>
      <c r="G28" s="19"/>
      <c r="H28" s="20"/>
      <c r="I28" s="19"/>
      <c r="K28" s="19"/>
      <c r="L28" s="19"/>
      <c r="M28" s="19"/>
      <c r="N28" s="19"/>
      <c r="O28" s="19"/>
      <c r="P28" s="19"/>
      <c r="Q28" s="19"/>
      <c r="R28" s="19"/>
      <c r="S28" s="19"/>
      <c r="T28" s="19"/>
      <c r="U28" s="19"/>
      <c r="V28" s="19"/>
      <c r="W28" s="19"/>
      <c r="X28" s="19"/>
    </row>
    <row r="29" spans="2:26" x14ac:dyDescent="0.25">
      <c r="G29" s="19"/>
      <c r="H29" s="20"/>
      <c r="I29" s="19"/>
      <c r="K29" s="19"/>
      <c r="L29" s="19"/>
      <c r="M29" s="19"/>
      <c r="N29" s="19"/>
      <c r="O29" s="19"/>
      <c r="P29" s="19"/>
      <c r="Q29" s="19"/>
      <c r="R29" s="19"/>
      <c r="S29" s="19"/>
      <c r="T29" s="19"/>
      <c r="U29" s="19"/>
      <c r="V29" s="19"/>
      <c r="W29" s="19"/>
      <c r="X29" s="19"/>
    </row>
    <row r="30" spans="2:26" x14ac:dyDescent="0.25">
      <c r="B30" t="s">
        <v>80</v>
      </c>
      <c r="G30" s="19"/>
      <c r="H30" s="20"/>
      <c r="I30" s="19"/>
      <c r="K30" s="19"/>
      <c r="L30" s="19"/>
      <c r="M30" s="19"/>
      <c r="N30" s="19"/>
      <c r="O30" s="19"/>
      <c r="P30" s="19"/>
      <c r="Q30" s="19"/>
      <c r="R30" s="19"/>
      <c r="S30" s="19"/>
      <c r="T30" s="19"/>
      <c r="U30" s="19"/>
      <c r="V30" s="19"/>
      <c r="W30" s="19"/>
      <c r="X30" s="19"/>
    </row>
    <row r="31" spans="2:26" x14ac:dyDescent="0.25">
      <c r="B31" t="s">
        <v>81</v>
      </c>
      <c r="G31" s="19"/>
      <c r="H31" s="20"/>
      <c r="I31" s="19"/>
      <c r="K31" s="19"/>
      <c r="L31" s="19"/>
      <c r="M31" s="19"/>
      <c r="N31" s="19"/>
      <c r="O31" s="19"/>
      <c r="P31" s="19"/>
      <c r="Q31" s="19"/>
      <c r="R31" s="19"/>
      <c r="S31" s="19"/>
      <c r="T31" s="19"/>
      <c r="U31" s="19"/>
      <c r="V31" s="19"/>
      <c r="W31" s="19"/>
      <c r="X31" s="19"/>
    </row>
    <row r="35" spans="2:2" x14ac:dyDescent="0.25">
      <c r="B35" t="s">
        <v>76</v>
      </c>
    </row>
  </sheetData>
  <mergeCells count="9">
    <mergeCell ref="Y2:Z2"/>
    <mergeCell ref="B1:X1"/>
    <mergeCell ref="K2:L2"/>
    <mergeCell ref="M2:N2"/>
    <mergeCell ref="O2:P2"/>
    <mergeCell ref="Q2:R2"/>
    <mergeCell ref="S2:T2"/>
    <mergeCell ref="U2:V2"/>
    <mergeCell ref="W2:X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X15"/>
  <sheetViews>
    <sheetView topLeftCell="B1" workbookViewId="0">
      <selection activeCell="W2" sqref="K2:X2"/>
    </sheetView>
  </sheetViews>
  <sheetFormatPr defaultRowHeight="15" x14ac:dyDescent="0.25"/>
  <cols>
    <col min="2" max="2" width="31" bestFit="1" customWidth="1"/>
    <col min="3" max="3" width="12.140625" bestFit="1" customWidth="1"/>
    <col min="4" max="4" width="12.7109375" bestFit="1" customWidth="1"/>
    <col min="6" max="6" width="15.140625" bestFit="1" customWidth="1"/>
    <col min="7" max="7" width="10.5703125" bestFit="1" customWidth="1"/>
    <col min="8" max="8" width="9" bestFit="1" customWidth="1"/>
    <col min="10" max="10" width="10.5703125" bestFit="1" customWidth="1"/>
    <col min="13" max="14" width="10.5703125" bestFit="1" customWidth="1"/>
    <col min="15" max="15" width="9" bestFit="1" customWidth="1"/>
    <col min="16" max="16" width="9.5703125" bestFit="1" customWidth="1"/>
    <col min="17" max="17" width="8" bestFit="1" customWidth="1"/>
    <col min="18" max="18" width="9" bestFit="1" customWidth="1"/>
  </cols>
  <sheetData>
    <row r="1" spans="1:24" ht="16.5" thickBot="1" x14ac:dyDescent="0.3">
      <c r="B1" s="126" t="s">
        <v>41</v>
      </c>
      <c r="C1" s="134"/>
      <c r="D1" s="127"/>
      <c r="E1" s="127"/>
      <c r="F1" s="127"/>
      <c r="G1" s="127"/>
      <c r="H1" s="127"/>
      <c r="I1" s="127"/>
      <c r="J1" s="127"/>
      <c r="K1" s="127"/>
      <c r="L1" s="127"/>
      <c r="M1" s="127"/>
      <c r="N1" s="127"/>
      <c r="O1" s="127"/>
      <c r="P1" s="127"/>
      <c r="Q1" s="127"/>
      <c r="R1" s="127"/>
      <c r="S1" s="127"/>
      <c r="T1" s="127"/>
      <c r="U1" s="127"/>
      <c r="V1" s="127"/>
      <c r="W1" s="127"/>
      <c r="X1" s="128"/>
    </row>
    <row r="2" spans="1:24" x14ac:dyDescent="0.25">
      <c r="B2" s="1"/>
      <c r="C2" s="2"/>
      <c r="D2" s="17"/>
      <c r="E2" s="3"/>
      <c r="F2" s="4"/>
      <c r="G2" s="2" t="s">
        <v>0</v>
      </c>
      <c r="H2" s="5"/>
      <c r="I2" s="6" t="s">
        <v>0</v>
      </c>
      <c r="J2" s="2" t="s">
        <v>1</v>
      </c>
      <c r="K2" s="129" t="s">
        <v>63</v>
      </c>
      <c r="L2" s="130"/>
      <c r="M2" s="131" t="s">
        <v>64</v>
      </c>
      <c r="N2" s="132"/>
      <c r="O2" s="131" t="s">
        <v>65</v>
      </c>
      <c r="P2" s="132"/>
      <c r="Q2" s="131" t="s">
        <v>66</v>
      </c>
      <c r="R2" s="132"/>
      <c r="S2" s="131" t="s">
        <v>67</v>
      </c>
      <c r="T2" s="132"/>
      <c r="U2" s="131" t="s">
        <v>68</v>
      </c>
      <c r="V2" s="132"/>
      <c r="W2" s="131" t="s">
        <v>69</v>
      </c>
      <c r="X2" s="132"/>
    </row>
    <row r="3" spans="1:24" x14ac:dyDescent="0.25">
      <c r="B3" s="7"/>
      <c r="C3" s="10" t="s">
        <v>2</v>
      </c>
      <c r="D3" s="18" t="s">
        <v>2</v>
      </c>
      <c r="E3" s="8" t="s">
        <v>3</v>
      </c>
      <c r="F3" s="9" t="s">
        <v>4</v>
      </c>
      <c r="G3" s="10" t="s">
        <v>2</v>
      </c>
      <c r="H3" s="10" t="s">
        <v>13</v>
      </c>
      <c r="I3" s="11" t="s">
        <v>13</v>
      </c>
      <c r="J3" s="10" t="s">
        <v>6</v>
      </c>
      <c r="K3" s="15" t="s">
        <v>2</v>
      </c>
      <c r="L3" s="16" t="s">
        <v>13</v>
      </c>
      <c r="M3" s="12" t="s">
        <v>2</v>
      </c>
      <c r="N3" s="13" t="s">
        <v>13</v>
      </c>
      <c r="O3" s="12" t="s">
        <v>2</v>
      </c>
      <c r="P3" s="13" t="s">
        <v>13</v>
      </c>
      <c r="Q3" s="12" t="s">
        <v>2</v>
      </c>
      <c r="R3" s="13" t="s">
        <v>13</v>
      </c>
      <c r="S3" s="12" t="s">
        <v>2</v>
      </c>
      <c r="T3" s="13" t="s">
        <v>13</v>
      </c>
      <c r="U3" s="12" t="s">
        <v>2</v>
      </c>
      <c r="V3" s="13" t="s">
        <v>13</v>
      </c>
      <c r="W3" s="12" t="s">
        <v>2</v>
      </c>
      <c r="X3" s="14" t="s">
        <v>13</v>
      </c>
    </row>
    <row r="4" spans="1:24" ht="15.75" thickBot="1" x14ac:dyDescent="0.3">
      <c r="B4" s="22" t="s">
        <v>7</v>
      </c>
      <c r="C4" s="89" t="s">
        <v>8</v>
      </c>
      <c r="D4" s="90" t="s">
        <v>9</v>
      </c>
      <c r="E4" s="91" t="s">
        <v>10</v>
      </c>
      <c r="F4" s="92" t="s">
        <v>11</v>
      </c>
      <c r="G4" s="89" t="s">
        <v>6</v>
      </c>
      <c r="H4" s="89" t="s">
        <v>12</v>
      </c>
      <c r="I4" s="93" t="s">
        <v>6</v>
      </c>
      <c r="J4" s="89" t="s">
        <v>14</v>
      </c>
      <c r="K4" s="94" t="s">
        <v>6</v>
      </c>
      <c r="L4" s="95" t="s">
        <v>6</v>
      </c>
      <c r="M4" s="96" t="s">
        <v>6</v>
      </c>
      <c r="N4" s="97" t="s">
        <v>6</v>
      </c>
      <c r="O4" s="96" t="s">
        <v>6</v>
      </c>
      <c r="P4" s="97" t="s">
        <v>6</v>
      </c>
      <c r="Q4" s="96" t="s">
        <v>6</v>
      </c>
      <c r="R4" s="97" t="s">
        <v>6</v>
      </c>
      <c r="S4" s="96" t="s">
        <v>6</v>
      </c>
      <c r="T4" s="97" t="s">
        <v>6</v>
      </c>
      <c r="U4" s="96" t="s">
        <v>6</v>
      </c>
      <c r="V4" s="98" t="s">
        <v>6</v>
      </c>
      <c r="W4" s="96" t="s">
        <v>6</v>
      </c>
      <c r="X4" s="98" t="s">
        <v>6</v>
      </c>
    </row>
    <row r="5" spans="1:24" x14ac:dyDescent="0.25">
      <c r="B5" s="102" t="s">
        <v>52</v>
      </c>
      <c r="C5" s="50"/>
      <c r="D5" s="50"/>
      <c r="E5" s="50"/>
      <c r="F5" s="50"/>
      <c r="G5" s="50"/>
      <c r="H5" s="50"/>
      <c r="I5" s="50"/>
      <c r="J5" s="50"/>
      <c r="K5" s="50"/>
      <c r="L5" s="50"/>
      <c r="M5" s="50"/>
      <c r="N5" s="50"/>
      <c r="O5" s="50"/>
      <c r="P5" s="50"/>
      <c r="Q5" s="50"/>
      <c r="R5" s="50"/>
      <c r="S5" s="50"/>
      <c r="T5" s="50"/>
      <c r="U5" s="50"/>
      <c r="V5" s="50"/>
      <c r="W5" s="50"/>
      <c r="X5" s="50"/>
    </row>
    <row r="6" spans="1:24" ht="42.75" customHeight="1" x14ac:dyDescent="0.25">
      <c r="A6" t="s">
        <v>62</v>
      </c>
      <c r="B6" s="26" t="s">
        <v>43</v>
      </c>
      <c r="C6" s="26" t="s">
        <v>16</v>
      </c>
      <c r="D6" s="26" t="s">
        <v>32</v>
      </c>
      <c r="E6" s="26"/>
      <c r="F6" s="55" t="s">
        <v>42</v>
      </c>
      <c r="G6" s="33">
        <v>27000</v>
      </c>
      <c r="H6" s="34">
        <v>0.75</v>
      </c>
      <c r="I6" s="33">
        <f t="shared" ref="I6:I11" si="0">H6*G6</f>
        <v>20250</v>
      </c>
      <c r="J6" s="33">
        <f>L6+N6+P6+R6+T6+V6+X6</f>
        <v>20250</v>
      </c>
      <c r="K6" s="26"/>
      <c r="L6" s="26"/>
      <c r="M6" s="33">
        <v>15000</v>
      </c>
      <c r="N6" s="69">
        <f>M6*H6</f>
        <v>11250</v>
      </c>
      <c r="O6" s="33">
        <v>11000</v>
      </c>
      <c r="P6" s="33">
        <f>O6*H6</f>
        <v>8250</v>
      </c>
      <c r="Q6" s="33">
        <v>1000</v>
      </c>
      <c r="R6" s="33">
        <f>Q6*H6</f>
        <v>750</v>
      </c>
      <c r="S6" s="26"/>
      <c r="T6" s="26"/>
      <c r="U6" s="26"/>
      <c r="V6" s="26"/>
      <c r="W6" s="26"/>
      <c r="X6" s="26"/>
    </row>
    <row r="7" spans="1:24" ht="45" x14ac:dyDescent="0.25">
      <c r="A7" t="s">
        <v>62</v>
      </c>
      <c r="B7" s="26" t="s">
        <v>47</v>
      </c>
      <c r="C7" s="26" t="s">
        <v>16</v>
      </c>
      <c r="D7" s="26" t="s">
        <v>32</v>
      </c>
      <c r="E7" s="26"/>
      <c r="F7" s="55" t="s">
        <v>42</v>
      </c>
      <c r="G7" s="33">
        <v>14000</v>
      </c>
      <c r="H7" s="34">
        <v>0.75</v>
      </c>
      <c r="I7" s="33">
        <f t="shared" si="0"/>
        <v>10500</v>
      </c>
      <c r="J7" s="33">
        <f>L7+N7+P7+R7+T7+V7+X7</f>
        <v>10500</v>
      </c>
      <c r="K7" s="33"/>
      <c r="L7" s="33"/>
      <c r="M7" s="33">
        <v>14000</v>
      </c>
      <c r="N7" s="69">
        <f>M7*H7</f>
        <v>10500</v>
      </c>
      <c r="O7" s="33"/>
      <c r="P7" s="33"/>
      <c r="Q7" s="33"/>
      <c r="R7" s="33"/>
      <c r="S7" s="33"/>
      <c r="T7" s="33"/>
      <c r="U7" s="33"/>
      <c r="V7" s="33"/>
      <c r="W7" s="33"/>
      <c r="X7" s="33"/>
    </row>
    <row r="8" spans="1:24" ht="45" x14ac:dyDescent="0.25">
      <c r="A8" t="s">
        <v>62</v>
      </c>
      <c r="B8" s="26" t="s">
        <v>48</v>
      </c>
      <c r="C8" s="26" t="s">
        <v>16</v>
      </c>
      <c r="D8" s="26" t="s">
        <v>32</v>
      </c>
      <c r="E8" s="26"/>
      <c r="F8" s="55" t="s">
        <v>42</v>
      </c>
      <c r="G8" s="33">
        <v>27000</v>
      </c>
      <c r="H8" s="34">
        <v>0.75</v>
      </c>
      <c r="I8" s="33">
        <f t="shared" si="0"/>
        <v>20250</v>
      </c>
      <c r="J8" s="33">
        <f t="shared" ref="J8:J15" si="1">L8+N8+P8+R8+T8+V8+X8</f>
        <v>20250</v>
      </c>
      <c r="K8" s="33"/>
      <c r="L8" s="33"/>
      <c r="M8" s="33">
        <v>13500</v>
      </c>
      <c r="N8" s="33">
        <f>M8*H8</f>
        <v>10125</v>
      </c>
      <c r="O8" s="33">
        <v>11000</v>
      </c>
      <c r="P8" s="33">
        <f>O8*H8</f>
        <v>8250</v>
      </c>
      <c r="Q8" s="33">
        <v>2500</v>
      </c>
      <c r="R8" s="33">
        <f>Q8*H8</f>
        <v>1875</v>
      </c>
      <c r="S8" s="33"/>
      <c r="T8" s="33"/>
      <c r="U8" s="33"/>
      <c r="V8" s="33"/>
      <c r="W8" s="33"/>
      <c r="X8" s="33"/>
    </row>
    <row r="9" spans="1:24" ht="45" x14ac:dyDescent="0.25">
      <c r="A9" t="s">
        <v>62</v>
      </c>
      <c r="B9" s="26" t="s">
        <v>49</v>
      </c>
      <c r="C9" s="26" t="s">
        <v>16</v>
      </c>
      <c r="D9" s="26" t="s">
        <v>32</v>
      </c>
      <c r="E9" s="26"/>
      <c r="F9" s="55" t="s">
        <v>42</v>
      </c>
      <c r="G9" s="33">
        <v>51000</v>
      </c>
      <c r="H9" s="34">
        <v>0.75</v>
      </c>
      <c r="I9" s="33">
        <f t="shared" si="0"/>
        <v>38250</v>
      </c>
      <c r="J9" s="33">
        <f t="shared" ref="J9:J10" si="2">L9+N9+P9+R9+T9+V9+X9</f>
        <v>38250</v>
      </c>
      <c r="K9" s="33"/>
      <c r="L9" s="33"/>
      <c r="M9" s="33">
        <v>20000</v>
      </c>
      <c r="N9" s="33">
        <f>M9*H9</f>
        <v>15000</v>
      </c>
      <c r="O9" s="33">
        <v>22000</v>
      </c>
      <c r="P9" s="33">
        <f>O9*H9</f>
        <v>16500</v>
      </c>
      <c r="Q9" s="33">
        <v>9000</v>
      </c>
      <c r="R9" s="33">
        <f>Q9*H9</f>
        <v>6750</v>
      </c>
      <c r="S9" s="33"/>
      <c r="T9" s="33"/>
      <c r="U9" s="33"/>
      <c r="V9" s="33"/>
      <c r="W9" s="33"/>
      <c r="X9" s="33"/>
    </row>
    <row r="10" spans="1:24" ht="45" x14ac:dyDescent="0.25">
      <c r="A10" t="s">
        <v>62</v>
      </c>
      <c r="B10" s="26" t="s">
        <v>50</v>
      </c>
      <c r="C10" s="26" t="s">
        <v>16</v>
      </c>
      <c r="D10" s="26" t="s">
        <v>32</v>
      </c>
      <c r="E10" s="26"/>
      <c r="F10" s="55" t="s">
        <v>42</v>
      </c>
      <c r="G10" s="78">
        <v>61000</v>
      </c>
      <c r="H10" s="34">
        <v>0.75</v>
      </c>
      <c r="I10" s="33">
        <f t="shared" si="0"/>
        <v>45750</v>
      </c>
      <c r="J10" s="33">
        <f t="shared" si="2"/>
        <v>45750</v>
      </c>
      <c r="K10" s="78"/>
      <c r="L10" s="78"/>
      <c r="M10" s="78"/>
      <c r="N10" s="78"/>
      <c r="O10" s="78">
        <v>12000</v>
      </c>
      <c r="P10" s="33">
        <f>O10*H10</f>
        <v>9000</v>
      </c>
      <c r="Q10" s="78">
        <v>5000</v>
      </c>
      <c r="R10" s="33">
        <f>Q10*H10</f>
        <v>3750</v>
      </c>
      <c r="S10" s="78">
        <v>44000</v>
      </c>
      <c r="T10" s="33">
        <f>S10*H10</f>
        <v>33000</v>
      </c>
      <c r="U10" s="78"/>
      <c r="V10" s="78"/>
      <c r="W10" s="78"/>
      <c r="X10" s="78"/>
    </row>
    <row r="11" spans="1:24" ht="45" x14ac:dyDescent="0.25">
      <c r="A11" t="s">
        <v>62</v>
      </c>
      <c r="B11" s="26" t="s">
        <v>51</v>
      </c>
      <c r="C11" s="26" t="s">
        <v>16</v>
      </c>
      <c r="D11" s="26" t="s">
        <v>32</v>
      </c>
      <c r="E11" s="26"/>
      <c r="F11" s="55" t="s">
        <v>42</v>
      </c>
      <c r="G11" s="78">
        <v>58000</v>
      </c>
      <c r="H11" s="34">
        <v>0.75</v>
      </c>
      <c r="I11" s="33">
        <f t="shared" si="0"/>
        <v>43500</v>
      </c>
      <c r="J11" s="33">
        <f t="shared" ref="J11" si="3">L11+N11+P11+R11+T11+V11+X11</f>
        <v>43500</v>
      </c>
      <c r="K11" s="78"/>
      <c r="L11" s="78"/>
      <c r="M11" s="78"/>
      <c r="N11" s="78"/>
      <c r="O11" s="78">
        <v>22000</v>
      </c>
      <c r="P11" s="78">
        <f>O11*H11</f>
        <v>16500</v>
      </c>
      <c r="Q11" s="78">
        <v>36000</v>
      </c>
      <c r="R11" s="78">
        <f>Q11*H11</f>
        <v>27000</v>
      </c>
      <c r="S11" s="78"/>
      <c r="T11" s="78"/>
      <c r="U11" s="78"/>
      <c r="V11" s="78"/>
      <c r="W11" s="78"/>
      <c r="X11" s="78"/>
    </row>
    <row r="12" spans="1:24" x14ac:dyDescent="0.25">
      <c r="B12" s="51"/>
      <c r="C12" s="77"/>
      <c r="D12" s="77"/>
      <c r="E12" s="77"/>
      <c r="F12" s="77"/>
      <c r="G12" s="78"/>
      <c r="H12" s="79"/>
      <c r="I12" s="78"/>
      <c r="J12" s="78"/>
      <c r="K12" s="78"/>
      <c r="L12" s="78"/>
      <c r="M12" s="78"/>
      <c r="N12" s="78"/>
      <c r="O12" s="78"/>
      <c r="P12" s="78"/>
      <c r="Q12" s="78"/>
      <c r="R12" s="78"/>
      <c r="S12" s="78"/>
      <c r="T12" s="78"/>
      <c r="U12" s="78"/>
      <c r="V12" s="78"/>
      <c r="W12" s="78"/>
      <c r="X12" s="78"/>
    </row>
    <row r="13" spans="1:24" ht="15.75" thickBot="1" x14ac:dyDescent="0.3">
      <c r="B13" s="61"/>
      <c r="C13" s="47"/>
      <c r="D13" s="47"/>
      <c r="E13" s="47"/>
      <c r="F13" s="47"/>
      <c r="G13" s="40"/>
      <c r="H13" s="41"/>
      <c r="I13" s="40"/>
      <c r="J13" s="40">
        <f t="shared" si="1"/>
        <v>0</v>
      </c>
      <c r="K13" s="40"/>
      <c r="L13" s="40"/>
      <c r="M13" s="40"/>
      <c r="N13" s="40"/>
      <c r="O13" s="40"/>
      <c r="P13" s="40"/>
      <c r="Q13" s="40"/>
      <c r="R13" s="40"/>
      <c r="S13" s="40"/>
      <c r="T13" s="40"/>
      <c r="U13" s="40"/>
      <c r="V13" s="40"/>
      <c r="W13" s="40"/>
      <c r="X13" s="40"/>
    </row>
    <row r="14" spans="1:24" x14ac:dyDescent="0.25">
      <c r="B14" s="57" t="s">
        <v>25</v>
      </c>
      <c r="C14" s="58"/>
      <c r="D14" s="58"/>
      <c r="E14" s="58"/>
      <c r="F14" s="58"/>
      <c r="G14" s="59">
        <f>SUM(G6:G13)</f>
        <v>238000</v>
      </c>
      <c r="H14" s="60"/>
      <c r="I14" s="59">
        <f t="shared" ref="I14:X14" si="4">SUM(I6:I13)</f>
        <v>178500</v>
      </c>
      <c r="J14" s="59">
        <f t="shared" si="4"/>
        <v>178500</v>
      </c>
      <c r="K14" s="59">
        <f t="shared" si="4"/>
        <v>0</v>
      </c>
      <c r="L14" s="59">
        <f t="shared" si="4"/>
        <v>0</v>
      </c>
      <c r="M14" s="59">
        <f t="shared" si="4"/>
        <v>62500</v>
      </c>
      <c r="N14" s="59">
        <f t="shared" si="4"/>
        <v>46875</v>
      </c>
      <c r="O14" s="59">
        <f t="shared" si="4"/>
        <v>78000</v>
      </c>
      <c r="P14" s="59">
        <f t="shared" si="4"/>
        <v>58500</v>
      </c>
      <c r="Q14" s="59">
        <f t="shared" si="4"/>
        <v>53500</v>
      </c>
      <c r="R14" s="59">
        <f t="shared" si="4"/>
        <v>40125</v>
      </c>
      <c r="S14" s="59">
        <f t="shared" si="4"/>
        <v>44000</v>
      </c>
      <c r="T14" s="59">
        <f t="shared" si="4"/>
        <v>33000</v>
      </c>
      <c r="U14" s="59">
        <f t="shared" si="4"/>
        <v>0</v>
      </c>
      <c r="V14" s="59">
        <f t="shared" si="4"/>
        <v>0</v>
      </c>
      <c r="W14" s="59">
        <f t="shared" si="4"/>
        <v>0</v>
      </c>
      <c r="X14" s="59">
        <f t="shared" si="4"/>
        <v>0</v>
      </c>
    </row>
    <row r="15" spans="1:24" x14ac:dyDescent="0.25">
      <c r="B15" s="51"/>
      <c r="C15" s="26"/>
      <c r="D15" s="26"/>
      <c r="E15" s="26"/>
      <c r="F15" s="26"/>
      <c r="G15" s="33"/>
      <c r="H15" s="34"/>
      <c r="I15" s="33"/>
      <c r="J15" s="33">
        <f t="shared" si="1"/>
        <v>0</v>
      </c>
      <c r="K15" s="33"/>
      <c r="L15" s="33"/>
      <c r="M15" s="33"/>
      <c r="N15" s="33"/>
      <c r="O15" s="33"/>
      <c r="P15" s="33"/>
      <c r="Q15" s="33"/>
      <c r="R15" s="33"/>
      <c r="S15" s="33"/>
      <c r="T15" s="33"/>
      <c r="U15" s="33"/>
      <c r="V15" s="33"/>
      <c r="W15" s="33"/>
      <c r="X15" s="33"/>
    </row>
  </sheetData>
  <mergeCells count="8">
    <mergeCell ref="B1:X1"/>
    <mergeCell ref="K2:L2"/>
    <mergeCell ref="M2:N2"/>
    <mergeCell ref="O2:P2"/>
    <mergeCell ref="Q2:R2"/>
    <mergeCell ref="S2:T2"/>
    <mergeCell ref="U2:V2"/>
    <mergeCell ref="W2:X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W13"/>
  <sheetViews>
    <sheetView workbookViewId="0">
      <selection activeCell="D33" sqref="D33"/>
    </sheetView>
  </sheetViews>
  <sheetFormatPr defaultRowHeight="15" x14ac:dyDescent="0.25"/>
  <cols>
    <col min="1" max="1" width="21.7109375" bestFit="1" customWidth="1"/>
    <col min="2" max="2" width="12.140625" bestFit="1" customWidth="1"/>
    <col min="5" max="5" width="15.140625" bestFit="1" customWidth="1"/>
  </cols>
  <sheetData>
    <row r="1" spans="1:23" ht="16.5" thickBot="1" x14ac:dyDescent="0.3">
      <c r="A1" s="126" t="s">
        <v>41</v>
      </c>
      <c r="B1" s="134"/>
      <c r="C1" s="127"/>
      <c r="D1" s="127"/>
      <c r="E1" s="127"/>
      <c r="F1" s="127"/>
      <c r="G1" s="127"/>
      <c r="H1" s="127"/>
      <c r="I1" s="127"/>
      <c r="J1" s="127"/>
      <c r="K1" s="127"/>
      <c r="L1" s="127"/>
      <c r="M1" s="127"/>
      <c r="N1" s="127"/>
      <c r="O1" s="127"/>
      <c r="P1" s="127"/>
      <c r="Q1" s="127"/>
      <c r="R1" s="127"/>
      <c r="S1" s="127"/>
      <c r="T1" s="127"/>
      <c r="U1" s="127"/>
      <c r="V1" s="127"/>
      <c r="W1" s="128"/>
    </row>
    <row r="2" spans="1:23" x14ac:dyDescent="0.25">
      <c r="A2" s="1"/>
      <c r="B2" s="2"/>
      <c r="C2" s="17"/>
      <c r="D2" s="3"/>
      <c r="E2" s="4"/>
      <c r="F2" s="2" t="s">
        <v>0</v>
      </c>
      <c r="G2" s="5"/>
      <c r="H2" s="6" t="s">
        <v>0</v>
      </c>
      <c r="I2" s="2" t="s">
        <v>1</v>
      </c>
      <c r="J2" s="129" t="s">
        <v>63</v>
      </c>
      <c r="K2" s="130"/>
      <c r="L2" s="131" t="s">
        <v>64</v>
      </c>
      <c r="M2" s="132"/>
      <c r="N2" s="131" t="s">
        <v>65</v>
      </c>
      <c r="O2" s="132"/>
      <c r="P2" s="131" t="s">
        <v>66</v>
      </c>
      <c r="Q2" s="132"/>
      <c r="R2" s="131" t="s">
        <v>67</v>
      </c>
      <c r="S2" s="132"/>
      <c r="T2" s="131" t="s">
        <v>68</v>
      </c>
      <c r="U2" s="132"/>
      <c r="V2" s="131" t="s">
        <v>69</v>
      </c>
      <c r="W2" s="132"/>
    </row>
    <row r="3" spans="1:23" x14ac:dyDescent="0.25">
      <c r="A3" s="7"/>
      <c r="B3" s="10" t="s">
        <v>2</v>
      </c>
      <c r="C3" s="18" t="s">
        <v>2</v>
      </c>
      <c r="D3" s="8" t="s">
        <v>3</v>
      </c>
      <c r="E3" s="9" t="s">
        <v>4</v>
      </c>
      <c r="F3" s="10" t="s">
        <v>2</v>
      </c>
      <c r="G3" s="10" t="s">
        <v>13</v>
      </c>
      <c r="H3" s="11" t="s">
        <v>13</v>
      </c>
      <c r="I3" s="10" t="s">
        <v>6</v>
      </c>
      <c r="J3" s="15" t="s">
        <v>2</v>
      </c>
      <c r="K3" s="16" t="s">
        <v>13</v>
      </c>
      <c r="L3" s="12" t="s">
        <v>2</v>
      </c>
      <c r="M3" s="13" t="s">
        <v>13</v>
      </c>
      <c r="N3" s="12" t="s">
        <v>2</v>
      </c>
      <c r="O3" s="13" t="s">
        <v>13</v>
      </c>
      <c r="P3" s="12" t="s">
        <v>2</v>
      </c>
      <c r="Q3" s="13" t="s">
        <v>13</v>
      </c>
      <c r="R3" s="12" t="s">
        <v>2</v>
      </c>
      <c r="S3" s="13" t="s">
        <v>13</v>
      </c>
      <c r="T3" s="12" t="s">
        <v>2</v>
      </c>
      <c r="U3" s="13" t="s">
        <v>13</v>
      </c>
      <c r="V3" s="12" t="s">
        <v>2</v>
      </c>
      <c r="W3" s="14" t="s">
        <v>13</v>
      </c>
    </row>
    <row r="4" spans="1:23" x14ac:dyDescent="0.25">
      <c r="A4" s="22" t="s">
        <v>7</v>
      </c>
      <c r="B4" s="10" t="s">
        <v>8</v>
      </c>
      <c r="C4" s="54" t="s">
        <v>9</v>
      </c>
      <c r="D4" s="8" t="s">
        <v>10</v>
      </c>
      <c r="E4" s="9" t="s">
        <v>11</v>
      </c>
      <c r="F4" s="10" t="s">
        <v>6</v>
      </c>
      <c r="G4" s="10" t="s">
        <v>12</v>
      </c>
      <c r="H4" s="11" t="s">
        <v>6</v>
      </c>
      <c r="I4" s="10" t="s">
        <v>14</v>
      </c>
      <c r="J4" s="15" t="s">
        <v>6</v>
      </c>
      <c r="K4" s="16" t="s">
        <v>6</v>
      </c>
      <c r="L4" s="12" t="s">
        <v>6</v>
      </c>
      <c r="M4" s="13" t="s">
        <v>6</v>
      </c>
      <c r="N4" s="12" t="s">
        <v>6</v>
      </c>
      <c r="O4" s="13" t="s">
        <v>6</v>
      </c>
      <c r="P4" s="12" t="s">
        <v>6</v>
      </c>
      <c r="Q4" s="13" t="s">
        <v>6</v>
      </c>
      <c r="R4" s="12" t="s">
        <v>6</v>
      </c>
      <c r="S4" s="13" t="s">
        <v>6</v>
      </c>
      <c r="T4" s="12" t="s">
        <v>6</v>
      </c>
      <c r="U4" s="14" t="s">
        <v>6</v>
      </c>
      <c r="V4" s="12" t="s">
        <v>6</v>
      </c>
      <c r="W4" s="14" t="s">
        <v>6</v>
      </c>
    </row>
    <row r="5" spans="1:23" x14ac:dyDescent="0.25">
      <c r="A5" s="26"/>
      <c r="B5" s="26"/>
      <c r="C5" s="26"/>
      <c r="D5" s="26"/>
      <c r="E5" s="26"/>
      <c r="F5" s="26"/>
      <c r="G5" s="26"/>
      <c r="H5" s="26"/>
      <c r="I5" s="26"/>
      <c r="J5" s="26"/>
      <c r="K5" s="26"/>
      <c r="L5" s="26"/>
      <c r="M5" s="26"/>
      <c r="N5" s="26"/>
      <c r="O5" s="26"/>
      <c r="P5" s="26"/>
      <c r="Q5" s="26"/>
      <c r="R5" s="26"/>
      <c r="S5" s="26"/>
      <c r="T5" s="26"/>
      <c r="U5" s="26"/>
      <c r="V5" s="26"/>
      <c r="W5" s="26"/>
    </row>
    <row r="6" spans="1:23" x14ac:dyDescent="0.25">
      <c r="A6" s="26"/>
      <c r="B6" s="26"/>
      <c r="C6" s="26"/>
      <c r="D6" s="26"/>
      <c r="E6" s="26"/>
      <c r="F6" s="26"/>
      <c r="G6" s="26"/>
      <c r="H6" s="26"/>
      <c r="I6" s="26"/>
      <c r="J6" s="26"/>
      <c r="K6" s="26"/>
      <c r="L6" s="26"/>
      <c r="M6" s="26"/>
      <c r="N6" s="26"/>
      <c r="O6" s="26"/>
      <c r="P6" s="26"/>
      <c r="Q6" s="26"/>
      <c r="R6" s="26"/>
      <c r="S6" s="26"/>
      <c r="T6" s="26"/>
      <c r="U6" s="26"/>
      <c r="V6" s="26"/>
      <c r="W6" s="26"/>
    </row>
    <row r="7" spans="1:23" x14ac:dyDescent="0.25">
      <c r="A7" s="26"/>
      <c r="B7" s="26"/>
      <c r="C7" s="26"/>
      <c r="D7" s="26"/>
      <c r="E7" s="26"/>
      <c r="F7" s="26"/>
      <c r="G7" s="26"/>
      <c r="H7" s="26"/>
      <c r="I7" s="26"/>
      <c r="J7" s="26"/>
      <c r="K7" s="26"/>
      <c r="L7" s="26"/>
      <c r="M7" s="26"/>
      <c r="N7" s="26"/>
      <c r="O7" s="26"/>
      <c r="P7" s="26"/>
      <c r="Q7" s="26"/>
      <c r="R7" s="26"/>
      <c r="S7" s="26"/>
      <c r="T7" s="26"/>
      <c r="U7" s="26"/>
      <c r="V7" s="26"/>
      <c r="W7" s="26"/>
    </row>
    <row r="8" spans="1:23" x14ac:dyDescent="0.25">
      <c r="A8" s="26"/>
      <c r="B8" s="26"/>
      <c r="C8" s="26"/>
      <c r="D8" s="26"/>
      <c r="E8" s="26"/>
      <c r="F8" s="26"/>
      <c r="G8" s="26"/>
      <c r="H8" s="26"/>
      <c r="I8" s="26"/>
      <c r="J8" s="26"/>
      <c r="K8" s="26"/>
      <c r="L8" s="26"/>
      <c r="M8" s="26"/>
      <c r="N8" s="26"/>
      <c r="O8" s="26"/>
      <c r="P8" s="26"/>
      <c r="Q8" s="26"/>
      <c r="R8" s="26"/>
      <c r="S8" s="26"/>
      <c r="T8" s="26"/>
      <c r="U8" s="26"/>
      <c r="V8" s="26"/>
      <c r="W8" s="26"/>
    </row>
    <row r="9" spans="1:23" x14ac:dyDescent="0.25">
      <c r="A9" s="26"/>
      <c r="B9" s="26"/>
      <c r="C9" s="26"/>
      <c r="D9" s="26"/>
      <c r="E9" s="26"/>
      <c r="F9" s="26"/>
      <c r="G9" s="26"/>
      <c r="H9" s="26"/>
      <c r="I9" s="26"/>
      <c r="J9" s="26"/>
      <c r="K9" s="26"/>
      <c r="L9" s="26"/>
      <c r="M9" s="26"/>
      <c r="N9" s="26"/>
      <c r="O9" s="26"/>
      <c r="P9" s="26"/>
      <c r="Q9" s="26"/>
      <c r="R9" s="26"/>
      <c r="S9" s="26"/>
      <c r="T9" s="26"/>
      <c r="U9" s="26"/>
      <c r="V9" s="26"/>
      <c r="W9" s="26"/>
    </row>
    <row r="10" spans="1:23" x14ac:dyDescent="0.25">
      <c r="A10" s="26"/>
      <c r="B10" s="26"/>
      <c r="C10" s="26"/>
      <c r="D10" s="26"/>
      <c r="E10" s="26"/>
      <c r="F10" s="26"/>
      <c r="G10" s="26"/>
      <c r="H10" s="26"/>
      <c r="I10" s="26"/>
      <c r="J10" s="26"/>
      <c r="K10" s="26"/>
      <c r="L10" s="26"/>
      <c r="M10" s="26"/>
      <c r="N10" s="26"/>
      <c r="O10" s="26"/>
      <c r="P10" s="26"/>
      <c r="Q10" s="26"/>
      <c r="R10" s="26"/>
      <c r="S10" s="26"/>
      <c r="T10" s="26"/>
      <c r="U10" s="26"/>
      <c r="V10" s="26"/>
      <c r="W10" s="26"/>
    </row>
    <row r="11" spans="1:23" x14ac:dyDescent="0.25">
      <c r="A11" s="26"/>
      <c r="B11" s="26"/>
      <c r="C11" s="26"/>
      <c r="D11" s="26"/>
      <c r="E11" s="26"/>
      <c r="F11" s="26"/>
      <c r="G11" s="26"/>
      <c r="H11" s="26"/>
      <c r="I11" s="26"/>
      <c r="J11" s="26"/>
      <c r="K11" s="26"/>
      <c r="L11" s="26"/>
      <c r="M11" s="26"/>
      <c r="N11" s="26"/>
      <c r="O11" s="26"/>
      <c r="P11" s="26"/>
      <c r="Q11" s="26"/>
      <c r="R11" s="26"/>
      <c r="S11" s="26"/>
      <c r="T11" s="26"/>
      <c r="U11" s="26"/>
      <c r="V11" s="26"/>
      <c r="W11" s="26"/>
    </row>
    <row r="12" spans="1:23" x14ac:dyDescent="0.25">
      <c r="A12" s="26"/>
      <c r="B12" s="26"/>
      <c r="C12" s="26"/>
      <c r="D12" s="26"/>
      <c r="E12" s="26"/>
      <c r="F12" s="26"/>
      <c r="G12" s="26"/>
      <c r="H12" s="26"/>
      <c r="I12" s="26"/>
      <c r="J12" s="26"/>
      <c r="K12" s="26"/>
      <c r="L12" s="26"/>
      <c r="M12" s="26"/>
      <c r="N12" s="26"/>
      <c r="O12" s="26"/>
      <c r="P12" s="26"/>
      <c r="Q12" s="26"/>
      <c r="R12" s="26"/>
      <c r="S12" s="26"/>
      <c r="T12" s="26"/>
      <c r="U12" s="26"/>
      <c r="V12" s="26"/>
      <c r="W12" s="26"/>
    </row>
    <row r="13" spans="1:23" x14ac:dyDescent="0.25">
      <c r="A13" s="118" t="s">
        <v>25</v>
      </c>
      <c r="B13" s="26"/>
      <c r="C13" s="26"/>
      <c r="D13" s="26"/>
      <c r="E13" s="26"/>
      <c r="F13" s="26"/>
      <c r="G13" s="26"/>
      <c r="H13" s="26"/>
      <c r="I13" s="26"/>
      <c r="J13" s="26"/>
      <c r="K13" s="26"/>
      <c r="L13" s="26"/>
      <c r="M13" s="26"/>
      <c r="N13" s="26"/>
      <c r="O13" s="26"/>
      <c r="P13" s="26"/>
      <c r="Q13" s="26"/>
      <c r="R13" s="26"/>
      <c r="S13" s="26"/>
      <c r="T13" s="26"/>
      <c r="U13" s="26"/>
      <c r="V13" s="26"/>
      <c r="W13" s="26"/>
    </row>
  </sheetData>
  <mergeCells count="8">
    <mergeCell ref="A1:W1"/>
    <mergeCell ref="J2:K2"/>
    <mergeCell ref="L2:M2"/>
    <mergeCell ref="N2:O2"/>
    <mergeCell ref="P2:Q2"/>
    <mergeCell ref="R2:S2"/>
    <mergeCell ref="T2:U2"/>
    <mergeCell ref="V2:W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W13"/>
  <sheetViews>
    <sheetView workbookViewId="0">
      <selection activeCell="G32" sqref="G32"/>
    </sheetView>
  </sheetViews>
  <sheetFormatPr defaultRowHeight="15" x14ac:dyDescent="0.25"/>
  <cols>
    <col min="1" max="1" width="21.7109375" bestFit="1" customWidth="1"/>
    <col min="2" max="2" width="12.140625" bestFit="1" customWidth="1"/>
    <col min="5" max="5" width="15.140625" bestFit="1" customWidth="1"/>
  </cols>
  <sheetData>
    <row r="1" spans="1:23" ht="16.5" thickBot="1" x14ac:dyDescent="0.3">
      <c r="A1" s="126" t="s">
        <v>41</v>
      </c>
      <c r="B1" s="134"/>
      <c r="C1" s="127"/>
      <c r="D1" s="127"/>
      <c r="E1" s="127"/>
      <c r="F1" s="127"/>
      <c r="G1" s="127"/>
      <c r="H1" s="127"/>
      <c r="I1" s="127"/>
      <c r="J1" s="127"/>
      <c r="K1" s="127"/>
      <c r="L1" s="127"/>
      <c r="M1" s="127"/>
      <c r="N1" s="127"/>
      <c r="O1" s="127"/>
      <c r="P1" s="127"/>
      <c r="Q1" s="127"/>
      <c r="R1" s="127"/>
      <c r="S1" s="127"/>
      <c r="T1" s="127"/>
      <c r="U1" s="127"/>
      <c r="V1" s="127"/>
      <c r="W1" s="128"/>
    </row>
    <row r="2" spans="1:23" x14ac:dyDescent="0.25">
      <c r="A2" s="1"/>
      <c r="B2" s="2"/>
      <c r="C2" s="17"/>
      <c r="D2" s="3"/>
      <c r="E2" s="4"/>
      <c r="F2" s="2" t="s">
        <v>0</v>
      </c>
      <c r="G2" s="5"/>
      <c r="H2" s="6" t="s">
        <v>0</v>
      </c>
      <c r="I2" s="2" t="s">
        <v>1</v>
      </c>
      <c r="J2" s="129" t="s">
        <v>63</v>
      </c>
      <c r="K2" s="130"/>
      <c r="L2" s="131" t="s">
        <v>64</v>
      </c>
      <c r="M2" s="132"/>
      <c r="N2" s="131" t="s">
        <v>65</v>
      </c>
      <c r="O2" s="132"/>
      <c r="P2" s="131" t="s">
        <v>66</v>
      </c>
      <c r="Q2" s="132"/>
      <c r="R2" s="131" t="s">
        <v>67</v>
      </c>
      <c r="S2" s="132"/>
      <c r="T2" s="131" t="s">
        <v>68</v>
      </c>
      <c r="U2" s="132"/>
      <c r="V2" s="131" t="s">
        <v>69</v>
      </c>
      <c r="W2" s="132"/>
    </row>
    <row r="3" spans="1:23" x14ac:dyDescent="0.25">
      <c r="A3" s="7"/>
      <c r="B3" s="10" t="s">
        <v>2</v>
      </c>
      <c r="C3" s="18" t="s">
        <v>2</v>
      </c>
      <c r="D3" s="8" t="s">
        <v>3</v>
      </c>
      <c r="E3" s="9" t="s">
        <v>4</v>
      </c>
      <c r="F3" s="10" t="s">
        <v>2</v>
      </c>
      <c r="G3" s="10" t="s">
        <v>13</v>
      </c>
      <c r="H3" s="11" t="s">
        <v>13</v>
      </c>
      <c r="I3" s="10" t="s">
        <v>6</v>
      </c>
      <c r="J3" s="15" t="s">
        <v>2</v>
      </c>
      <c r="K3" s="16" t="s">
        <v>13</v>
      </c>
      <c r="L3" s="12" t="s">
        <v>2</v>
      </c>
      <c r="M3" s="13" t="s">
        <v>13</v>
      </c>
      <c r="N3" s="12" t="s">
        <v>2</v>
      </c>
      <c r="O3" s="13" t="s">
        <v>13</v>
      </c>
      <c r="P3" s="12" t="s">
        <v>2</v>
      </c>
      <c r="Q3" s="13" t="s">
        <v>13</v>
      </c>
      <c r="R3" s="12" t="s">
        <v>2</v>
      </c>
      <c r="S3" s="13" t="s">
        <v>13</v>
      </c>
      <c r="T3" s="12" t="s">
        <v>2</v>
      </c>
      <c r="U3" s="13" t="s">
        <v>13</v>
      </c>
      <c r="V3" s="12" t="s">
        <v>2</v>
      </c>
      <c r="W3" s="14" t="s">
        <v>13</v>
      </c>
    </row>
    <row r="4" spans="1:23" x14ac:dyDescent="0.25">
      <c r="A4" s="22" t="s">
        <v>7</v>
      </c>
      <c r="B4" s="10" t="s">
        <v>8</v>
      </c>
      <c r="C4" s="54" t="s">
        <v>9</v>
      </c>
      <c r="D4" s="8" t="s">
        <v>10</v>
      </c>
      <c r="E4" s="9" t="s">
        <v>11</v>
      </c>
      <c r="F4" s="10" t="s">
        <v>6</v>
      </c>
      <c r="G4" s="10" t="s">
        <v>12</v>
      </c>
      <c r="H4" s="11" t="s">
        <v>6</v>
      </c>
      <c r="I4" s="10" t="s">
        <v>14</v>
      </c>
      <c r="J4" s="15" t="s">
        <v>6</v>
      </c>
      <c r="K4" s="16" t="s">
        <v>6</v>
      </c>
      <c r="L4" s="12" t="s">
        <v>6</v>
      </c>
      <c r="M4" s="13" t="s">
        <v>6</v>
      </c>
      <c r="N4" s="12" t="s">
        <v>6</v>
      </c>
      <c r="O4" s="13" t="s">
        <v>6</v>
      </c>
      <c r="P4" s="12" t="s">
        <v>6</v>
      </c>
      <c r="Q4" s="13" t="s">
        <v>6</v>
      </c>
      <c r="R4" s="12" t="s">
        <v>6</v>
      </c>
      <c r="S4" s="13" t="s">
        <v>6</v>
      </c>
      <c r="T4" s="12" t="s">
        <v>6</v>
      </c>
      <c r="U4" s="14" t="s">
        <v>6</v>
      </c>
      <c r="V4" s="12" t="s">
        <v>6</v>
      </c>
      <c r="W4" s="14" t="s">
        <v>6</v>
      </c>
    </row>
    <row r="5" spans="1:23" x14ac:dyDescent="0.25">
      <c r="A5" s="26"/>
      <c r="B5" s="26"/>
      <c r="C5" s="26"/>
      <c r="D5" s="26"/>
      <c r="E5" s="26"/>
      <c r="F5" s="26"/>
      <c r="G5" s="26"/>
      <c r="H5" s="26"/>
      <c r="I5" s="26"/>
      <c r="J5" s="26"/>
      <c r="K5" s="26"/>
      <c r="L5" s="26"/>
      <c r="M5" s="26"/>
      <c r="N5" s="26"/>
      <c r="O5" s="26"/>
      <c r="P5" s="26"/>
      <c r="Q5" s="26"/>
      <c r="R5" s="26"/>
      <c r="S5" s="26"/>
      <c r="T5" s="26"/>
      <c r="U5" s="26"/>
      <c r="V5" s="26"/>
      <c r="W5" s="26"/>
    </row>
    <row r="6" spans="1:23" x14ac:dyDescent="0.25">
      <c r="A6" s="26"/>
      <c r="B6" s="26"/>
      <c r="C6" s="26"/>
      <c r="D6" s="26"/>
      <c r="E6" s="26"/>
      <c r="F6" s="26"/>
      <c r="G6" s="26"/>
      <c r="H6" s="26"/>
      <c r="I6" s="26"/>
      <c r="J6" s="26"/>
      <c r="K6" s="26"/>
      <c r="L6" s="26"/>
      <c r="M6" s="26"/>
      <c r="N6" s="26"/>
      <c r="O6" s="26"/>
      <c r="P6" s="26"/>
      <c r="Q6" s="26"/>
      <c r="R6" s="26"/>
      <c r="S6" s="26"/>
      <c r="T6" s="26"/>
      <c r="U6" s="26"/>
      <c r="V6" s="26"/>
      <c r="W6" s="26"/>
    </row>
    <row r="7" spans="1:23" x14ac:dyDescent="0.25">
      <c r="A7" s="26"/>
      <c r="B7" s="26"/>
      <c r="C7" s="26"/>
      <c r="D7" s="26"/>
      <c r="E7" s="26"/>
      <c r="F7" s="26"/>
      <c r="G7" s="26"/>
      <c r="H7" s="26"/>
      <c r="I7" s="26"/>
      <c r="J7" s="26"/>
      <c r="K7" s="26"/>
      <c r="L7" s="26"/>
      <c r="M7" s="26"/>
      <c r="N7" s="26"/>
      <c r="O7" s="26"/>
      <c r="P7" s="26"/>
      <c r="Q7" s="26"/>
      <c r="R7" s="26"/>
      <c r="S7" s="26"/>
      <c r="T7" s="26"/>
      <c r="U7" s="26"/>
      <c r="V7" s="26"/>
      <c r="W7" s="26"/>
    </row>
    <row r="8" spans="1:23" x14ac:dyDescent="0.25">
      <c r="A8" s="26"/>
      <c r="B8" s="26"/>
      <c r="C8" s="26"/>
      <c r="D8" s="26"/>
      <c r="E8" s="26"/>
      <c r="F8" s="26"/>
      <c r="G8" s="26"/>
      <c r="H8" s="26"/>
      <c r="I8" s="26"/>
      <c r="J8" s="26"/>
      <c r="K8" s="26"/>
      <c r="L8" s="26"/>
      <c r="M8" s="26"/>
      <c r="N8" s="26"/>
      <c r="O8" s="26"/>
      <c r="P8" s="26"/>
      <c r="Q8" s="26"/>
      <c r="R8" s="26"/>
      <c r="S8" s="26"/>
      <c r="T8" s="26"/>
      <c r="U8" s="26"/>
      <c r="V8" s="26"/>
      <c r="W8" s="26"/>
    </row>
    <row r="9" spans="1:23" x14ac:dyDescent="0.25">
      <c r="A9" s="26"/>
      <c r="B9" s="26"/>
      <c r="C9" s="26"/>
      <c r="D9" s="26"/>
      <c r="E9" s="26"/>
      <c r="F9" s="26"/>
      <c r="G9" s="26"/>
      <c r="H9" s="26"/>
      <c r="I9" s="26"/>
      <c r="J9" s="26"/>
      <c r="K9" s="26"/>
      <c r="L9" s="26"/>
      <c r="M9" s="26"/>
      <c r="N9" s="26"/>
      <c r="O9" s="26"/>
      <c r="P9" s="26"/>
      <c r="Q9" s="26"/>
      <c r="R9" s="26"/>
      <c r="S9" s="26"/>
      <c r="T9" s="26"/>
      <c r="U9" s="26"/>
      <c r="V9" s="26"/>
      <c r="W9" s="26"/>
    </row>
    <row r="10" spans="1:23" x14ac:dyDescent="0.25">
      <c r="A10" s="26"/>
      <c r="B10" s="26"/>
      <c r="C10" s="26"/>
      <c r="D10" s="26"/>
      <c r="E10" s="26"/>
      <c r="F10" s="26"/>
      <c r="G10" s="26"/>
      <c r="H10" s="26"/>
      <c r="I10" s="26"/>
      <c r="J10" s="26"/>
      <c r="K10" s="26"/>
      <c r="L10" s="26"/>
      <c r="M10" s="26"/>
      <c r="N10" s="26"/>
      <c r="O10" s="26"/>
      <c r="P10" s="26"/>
      <c r="Q10" s="26"/>
      <c r="R10" s="26"/>
      <c r="S10" s="26"/>
      <c r="T10" s="26"/>
      <c r="U10" s="26"/>
      <c r="V10" s="26"/>
      <c r="W10" s="26"/>
    </row>
    <row r="11" spans="1:23" x14ac:dyDescent="0.25">
      <c r="A11" s="26"/>
      <c r="B11" s="26"/>
      <c r="C11" s="26"/>
      <c r="D11" s="26"/>
      <c r="E11" s="26"/>
      <c r="F11" s="26"/>
      <c r="G11" s="26"/>
      <c r="H11" s="26"/>
      <c r="I11" s="26"/>
      <c r="J11" s="26"/>
      <c r="K11" s="26"/>
      <c r="L11" s="26"/>
      <c r="M11" s="26"/>
      <c r="N11" s="26"/>
      <c r="O11" s="26"/>
      <c r="P11" s="26"/>
      <c r="Q11" s="26"/>
      <c r="R11" s="26"/>
      <c r="S11" s="26"/>
      <c r="T11" s="26"/>
      <c r="U11" s="26"/>
      <c r="V11" s="26"/>
      <c r="W11" s="26"/>
    </row>
    <row r="12" spans="1:23" x14ac:dyDescent="0.25">
      <c r="A12" s="26"/>
      <c r="B12" s="26"/>
      <c r="C12" s="26"/>
      <c r="D12" s="26"/>
      <c r="E12" s="26"/>
      <c r="F12" s="26"/>
      <c r="G12" s="26"/>
      <c r="H12" s="26"/>
      <c r="I12" s="26"/>
      <c r="J12" s="26"/>
      <c r="K12" s="26"/>
      <c r="L12" s="26"/>
      <c r="M12" s="26"/>
      <c r="N12" s="26"/>
      <c r="O12" s="26"/>
      <c r="P12" s="26"/>
      <c r="Q12" s="26"/>
      <c r="R12" s="26"/>
      <c r="S12" s="26"/>
      <c r="T12" s="26"/>
      <c r="U12" s="26"/>
      <c r="V12" s="26"/>
      <c r="W12" s="26"/>
    </row>
    <row r="13" spans="1:23" x14ac:dyDescent="0.25">
      <c r="A13" s="118" t="s">
        <v>25</v>
      </c>
      <c r="B13" s="26"/>
      <c r="C13" s="26"/>
      <c r="D13" s="26"/>
      <c r="E13" s="26"/>
      <c r="F13" s="26"/>
      <c r="G13" s="26"/>
      <c r="H13" s="26"/>
      <c r="I13" s="26"/>
      <c r="J13" s="26"/>
      <c r="K13" s="26"/>
      <c r="L13" s="26"/>
      <c r="M13" s="26"/>
      <c r="N13" s="26"/>
      <c r="O13" s="26"/>
      <c r="P13" s="26"/>
      <c r="Q13" s="26"/>
      <c r="R13" s="26"/>
      <c r="S13" s="26"/>
      <c r="T13" s="26"/>
      <c r="U13" s="26"/>
      <c r="V13" s="26"/>
      <c r="W13" s="26"/>
    </row>
  </sheetData>
  <mergeCells count="8">
    <mergeCell ref="A1:W1"/>
    <mergeCell ref="J2:K2"/>
    <mergeCell ref="L2:M2"/>
    <mergeCell ref="N2:O2"/>
    <mergeCell ref="P2:Q2"/>
    <mergeCell ref="R2:S2"/>
    <mergeCell ref="T2:U2"/>
    <mergeCell ref="V2:W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18DD222714B64BBAEECCE013EE78A9" ma:contentTypeVersion="14" ma:contentTypeDescription="Create a new document." ma:contentTypeScope="" ma:versionID="c6ee01aee4bc559025e4097d19a62f4e">
  <xsd:schema xmlns:xsd="http://www.w3.org/2001/XMLSchema" xmlns:xs="http://www.w3.org/2001/XMLSchema" xmlns:p="http://schemas.microsoft.com/office/2006/metadata/properties" xmlns:ns2="8fd84aa6-7850-4b1e-bc1d-3fe399283f68" xmlns:ns3="4d72d6fa-4b36-497f-8a47-38d77a2179c8" xmlns:ns4="0e158ac5-ca00-4b32-a503-6dc0a2b99e1b" targetNamespace="http://schemas.microsoft.com/office/2006/metadata/properties" ma:root="true" ma:fieldsID="55b4479dfbac365e89922a9b27c62528" ns2:_="" ns3:_="" ns4:_="">
    <xsd:import namespace="8fd84aa6-7850-4b1e-bc1d-3fe399283f68"/>
    <xsd:import namespace="4d72d6fa-4b36-497f-8a47-38d77a2179c8"/>
    <xsd:import namespace="0e158ac5-ca00-4b32-a503-6dc0a2b99e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84aa6-7850-4b1e-bc1d-3fe399283f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8b49a8f-65ec-4391-b831-797105536f7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d72d6fa-4b36-497f-8a47-38d77a2179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158ac5-ca00-4b32-a503-6dc0a2b99e1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de2d4cb-9b69-4715-a0e2-673a0802545a}" ma:internalName="TaxCatchAll" ma:showField="CatchAllData" ma:web="0e158ac5-ca00-4b32-a503-6dc0a2b99e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d84aa6-7850-4b1e-bc1d-3fe399283f68">
      <Terms xmlns="http://schemas.microsoft.com/office/infopath/2007/PartnerControls"/>
    </lcf76f155ced4ddcb4097134ff3c332f>
    <TaxCatchAll xmlns="0e158ac5-ca00-4b32-a503-6dc0a2b99e1b" xsi:nil="true"/>
  </documentManagement>
</p:properties>
</file>

<file path=customXml/itemProps1.xml><?xml version="1.0" encoding="utf-8"?>
<ds:datastoreItem xmlns:ds="http://schemas.openxmlformats.org/officeDocument/2006/customXml" ds:itemID="{675EAB6A-1E6A-45F8-9C1B-654429651ED9}"/>
</file>

<file path=customXml/itemProps2.xml><?xml version="1.0" encoding="utf-8"?>
<ds:datastoreItem xmlns:ds="http://schemas.openxmlformats.org/officeDocument/2006/customXml" ds:itemID="{4B6FDCE6-0A71-429C-8192-AC955FA06AF9}">
  <ds:schemaRefs>
    <ds:schemaRef ds:uri="http://schemas.microsoft.com/sharepoint/v3/contenttype/forms"/>
  </ds:schemaRefs>
</ds:datastoreItem>
</file>

<file path=customXml/itemProps3.xml><?xml version="1.0" encoding="utf-8"?>
<ds:datastoreItem xmlns:ds="http://schemas.openxmlformats.org/officeDocument/2006/customXml" ds:itemID="{EC37A2B1-4FB6-4073-AECE-4984ED0B96B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Aggr CIP</vt:lpstr>
      <vt:lpstr>Charts</vt:lpstr>
      <vt:lpstr>Water</vt:lpstr>
      <vt:lpstr>Sewer</vt:lpstr>
      <vt:lpstr>Fire </vt:lpstr>
      <vt:lpstr>Parks</vt:lpstr>
      <vt:lpstr>Pathways</vt:lpstr>
      <vt:lpstr>Preservation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sawdon</dc:creator>
  <cp:lastModifiedBy>Andrew Houde</cp:lastModifiedBy>
  <dcterms:created xsi:type="dcterms:W3CDTF">2020-05-28T12:16:16Z</dcterms:created>
  <dcterms:modified xsi:type="dcterms:W3CDTF">2021-10-27T16:31:06Z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0x010100D018DD222714B64BBAEECCE013EE78A9</vt:lpwstr>
  </property>
  <property fmtid="{D5CDD505-2E9C-101B-9397-08002B2CF9AE}" pid="3" name="MediaServiceImageTags">
    <vt:lpwstr/>
  </property>
</Properties>
</file>