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iotownshipmi.sharepoint.com/sites/ScioOrg/Fire/Documents/Houde/Budget stuff/"/>
    </mc:Choice>
  </mc:AlternateContent>
  <xr:revisionPtr revIDLastSave="2" documentId="8_{DBA3B5AC-7582-45BD-B762-365ACD523489}" xr6:coauthVersionLast="47" xr6:coauthVersionMax="47" xr10:uidLastSave="{AFB81FFC-2B7B-4480-843D-03783554FAA5}"/>
  <bookViews>
    <workbookView xWindow="-120" yWindow="-120" windowWidth="25440" windowHeight="15390" xr2:uid="{9CA3DC2C-4671-4EB7-B4EC-4AC093352035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2" i="1"/>
  <c r="I2" i="1"/>
  <c r="H3" i="1"/>
  <c r="I3" i="1" s="1"/>
  <c r="U34" i="1"/>
  <c r="U33" i="1"/>
  <c r="L32" i="1"/>
  <c r="L40" i="1" s="1"/>
  <c r="J31" i="1"/>
  <c r="J40" i="1" s="1"/>
  <c r="H30" i="1"/>
  <c r="H40" i="1" s="1"/>
  <c r="Q29" i="1"/>
  <c r="Q28" i="1"/>
  <c r="Q27" i="1"/>
  <c r="K40" i="1"/>
  <c r="M40" i="1"/>
  <c r="N40" i="1"/>
  <c r="O40" i="1"/>
  <c r="P40" i="1"/>
  <c r="S40" i="1"/>
  <c r="E18" i="1"/>
  <c r="G18" i="1" s="1"/>
  <c r="Q18" i="1" s="1"/>
  <c r="E17" i="1"/>
  <c r="G17" i="1" s="1"/>
  <c r="T17" i="1" s="1"/>
  <c r="E16" i="1"/>
  <c r="G16" i="1" s="1"/>
  <c r="E14" i="1"/>
  <c r="G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E15" i="1"/>
  <c r="G15" i="1" s="1"/>
  <c r="E10" i="1"/>
  <c r="G10" i="1" s="1"/>
  <c r="H10" i="1" s="1"/>
  <c r="I10" i="1" s="1"/>
  <c r="J10" i="1" s="1"/>
  <c r="E13" i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E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E11" i="1"/>
  <c r="G11" i="1" s="1"/>
  <c r="H11" i="1" s="1"/>
  <c r="I11" i="1" s="1"/>
  <c r="J11" i="1" s="1"/>
  <c r="K11" i="1" s="1"/>
  <c r="L11" i="1" s="1"/>
  <c r="E9" i="1"/>
  <c r="G9" i="1" s="1"/>
  <c r="H9" i="1" s="1"/>
  <c r="E8" i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E7" i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E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E5" i="1"/>
  <c r="G5" i="1" s="1"/>
  <c r="E4" i="1"/>
  <c r="G4" i="1" s="1"/>
  <c r="E3" i="1"/>
  <c r="G3" i="1" s="1"/>
  <c r="E2" i="1"/>
  <c r="G2" i="1" s="1"/>
  <c r="J3" i="1" l="1"/>
  <c r="K3" i="1" s="1"/>
  <c r="L3" i="1" s="1"/>
  <c r="M3" i="1" s="1"/>
  <c r="N3" i="1" s="1"/>
  <c r="O3" i="1" s="1"/>
  <c r="P3" i="1" s="1"/>
  <c r="Q3" i="1" s="1"/>
  <c r="R3" i="1" s="1"/>
  <c r="S3" i="1" s="1"/>
  <c r="R36" i="1"/>
  <c r="R37" i="1"/>
  <c r="T38" i="1"/>
  <c r="T40" i="1" s="1"/>
  <c r="V39" i="1"/>
  <c r="R40" i="1"/>
  <c r="H20" i="1"/>
  <c r="H21" i="1" s="1"/>
  <c r="U40" i="1"/>
  <c r="P18" i="1"/>
  <c r="O18" i="1"/>
  <c r="V18" i="1"/>
  <c r="N18" i="1"/>
  <c r="M18" i="1"/>
  <c r="U18" i="1"/>
  <c r="T18" i="1"/>
  <c r="S18" i="1"/>
  <c r="Q24" i="1"/>
  <c r="Q40" i="1" s="1"/>
  <c r="R18" i="1"/>
  <c r="V25" i="1"/>
  <c r="I26" i="1"/>
  <c r="I40" i="1" s="1"/>
  <c r="P16" i="1"/>
  <c r="Q16" i="1"/>
  <c r="J16" i="1"/>
  <c r="R16" i="1"/>
  <c r="K16" i="1"/>
  <c r="I16" i="1"/>
  <c r="L16" i="1"/>
  <c r="M16" i="1"/>
  <c r="O16" i="1"/>
  <c r="N16" i="1"/>
  <c r="K17" i="1"/>
  <c r="S17" i="1"/>
  <c r="L17" i="1"/>
  <c r="R17" i="1"/>
  <c r="M17" i="1"/>
  <c r="N17" i="1"/>
  <c r="O17" i="1"/>
  <c r="P17" i="1"/>
  <c r="Q17" i="1"/>
  <c r="J15" i="1"/>
  <c r="K15" i="1"/>
  <c r="I15" i="1"/>
  <c r="L15" i="1"/>
  <c r="M15" i="1"/>
  <c r="O15" i="1"/>
  <c r="N15" i="1"/>
  <c r="R15" i="1"/>
  <c r="P15" i="1"/>
  <c r="Q15" i="1"/>
  <c r="G20" i="1"/>
  <c r="V40" i="1" l="1"/>
  <c r="S20" i="1"/>
  <c r="R20" i="1"/>
  <c r="J2" i="1"/>
  <c r="I20" i="1"/>
  <c r="I21" i="1" s="1"/>
  <c r="T3" i="1"/>
  <c r="T20" i="1" s="1"/>
  <c r="K2" i="1" l="1"/>
  <c r="J20" i="1"/>
  <c r="J21" i="1" s="1"/>
  <c r="U3" i="1"/>
  <c r="U20" i="1" s="1"/>
  <c r="K20" i="1" l="1"/>
  <c r="K21" i="1" s="1"/>
  <c r="L2" i="1"/>
  <c r="V3" i="1"/>
  <c r="V20" i="1" s="1"/>
  <c r="L20" i="1" l="1"/>
  <c r="L21" i="1" s="1"/>
  <c r="M2" i="1"/>
  <c r="M20" i="1" l="1"/>
  <c r="M21" i="1" s="1"/>
  <c r="N2" i="1"/>
  <c r="N20" i="1" l="1"/>
  <c r="N21" i="1" s="1"/>
  <c r="O2" i="1"/>
  <c r="O20" i="1" l="1"/>
  <c r="O21" i="1" s="1"/>
  <c r="P2" i="1"/>
  <c r="P20" i="1" l="1"/>
  <c r="P21" i="1" s="1"/>
  <c r="Q2" i="1"/>
  <c r="Q20" i="1" s="1"/>
  <c r="Q21" i="1" l="1"/>
  <c r="R21" i="1" s="1"/>
  <c r="S21" i="1" s="1"/>
  <c r="T21" i="1" s="1"/>
  <c r="U21" i="1" s="1"/>
  <c r="V21" i="1" s="1"/>
</calcChain>
</file>

<file path=xl/sharedStrings.xml><?xml version="1.0" encoding="utf-8"?>
<sst xmlns="http://schemas.openxmlformats.org/spreadsheetml/2006/main" count="66" uniqueCount="45">
  <si>
    <t>Current Cost</t>
  </si>
  <si>
    <t>Years Left to Replace</t>
  </si>
  <si>
    <t>2021-22 Savings</t>
  </si>
  <si>
    <t>2022-23 Savings</t>
  </si>
  <si>
    <t>2023-24 Savings</t>
  </si>
  <si>
    <t>2024-25 Savings</t>
  </si>
  <si>
    <t>2025-26 Savings</t>
  </si>
  <si>
    <t>2026-27 Savings</t>
  </si>
  <si>
    <t>2027-28 Savings</t>
  </si>
  <si>
    <t>2028-29 Savings</t>
  </si>
  <si>
    <t>2029-30 Savings</t>
  </si>
  <si>
    <t>Cumulative Savings</t>
  </si>
  <si>
    <t>Expenditure Plan:</t>
  </si>
  <si>
    <t>Total Costs</t>
  </si>
  <si>
    <t xml:space="preserve"> </t>
  </si>
  <si>
    <t>Equipment</t>
  </si>
  <si>
    <t>How Many?</t>
  </si>
  <si>
    <t>Unit Cost</t>
  </si>
  <si>
    <t>Total</t>
  </si>
  <si>
    <t>SCBA</t>
  </si>
  <si>
    <t>Inspectors vehicle</t>
  </si>
  <si>
    <t>Life expectancy</t>
  </si>
  <si>
    <t>15/15</t>
  </si>
  <si>
    <t>15 (NFPA)</t>
  </si>
  <si>
    <t>12.5/12.5</t>
  </si>
  <si>
    <t>Engine</t>
  </si>
  <si>
    <t>Ladder truck</t>
  </si>
  <si>
    <t>Tanker</t>
  </si>
  <si>
    <t>Chief Vehicle</t>
  </si>
  <si>
    <t>Thermal imaging cameras</t>
  </si>
  <si>
    <t>CPR machines</t>
  </si>
  <si>
    <t>Extrication equipment</t>
  </si>
  <si>
    <t>Airbags</t>
  </si>
  <si>
    <t>2030-31 Savings</t>
  </si>
  <si>
    <t>2031-32 Savings</t>
  </si>
  <si>
    <t>2032-33 Savings</t>
  </si>
  <si>
    <t>2033-34 Savings</t>
  </si>
  <si>
    <t>2034-35 Savings</t>
  </si>
  <si>
    <t>2035-36 Savings</t>
  </si>
  <si>
    <t>Tanker (bought in 2023)</t>
  </si>
  <si>
    <t>Rescue (bought in 2022)</t>
  </si>
  <si>
    <t>Rescue-already budgeted in FY22</t>
  </si>
  <si>
    <t>Thermal imaging cameras (bought in 2022)</t>
  </si>
  <si>
    <t>Thermal imaging cameras (bought in 2023)</t>
  </si>
  <si>
    <t>Annual Replacement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</si>
</sst>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Fill="1"/>
    <xf numFmtId="164" fontId="0" fillId="0" borderId="0" xfId="0" applyNumberFormat="1" applyFill="1"/>
    <xf numFmtId="0" fontId="0" fillId="2" borderId="0" xfId="0" applyFill="1"/>
    <xf numFmtId="166" fontId="0" fillId="2" borderId="0" xfId="2" applyNumberFormat="1" applyFont="1" applyFill="1"/>
    <xf numFmtId="165" fontId="0" fillId="2" borderId="0" xfId="1" applyNumberFormat="1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ont="1" applyFill="1"/>
    <xf numFmtId="0" fontId="0" fillId="0" borderId="0" xfId="0" applyFill="1"/>
    <xf numFmtId="0" fontId="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B9282-7FD8-4B7E-9EFB-24605598EDFE}">
  <dimension ref="A1:V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2" sqref="D12"/>
    </sheetView>
  </sheetViews>
  <sheetFormatPr defaultRowHeight="15" x14ac:dyDescent="0.25"/>
  <cols>
    <col min="1" max="1" width="35.85546875" bestFit="1" customWidth="1"/>
    <col min="2" max="2" width="11.28515625" customWidth="1"/>
    <col min="3" max="3" width="9.140625" customWidth="1"/>
    <col min="4" max="4" width="11.5703125" bestFit="1" customWidth="1"/>
    <col min="5" max="5" width="11.42578125" bestFit="1" customWidth="1"/>
    <col min="6" max="6" width="7.5703125" bestFit="1" customWidth="1"/>
    <col min="7" max="7" width="12" customWidth="1"/>
    <col min="8" max="8" width="10" bestFit="1" customWidth="1"/>
    <col min="9" max="9" width="12.7109375" bestFit="1" customWidth="1"/>
    <col min="10" max="11" width="11" bestFit="1" customWidth="1"/>
    <col min="12" max="16" width="11.5703125" bestFit="1" customWidth="1"/>
    <col min="17" max="17" width="12.7109375" bestFit="1" customWidth="1"/>
    <col min="18" max="21" width="11.5703125" bestFit="1" customWidth="1"/>
    <col min="22" max="22" width="10.42578125" customWidth="1"/>
  </cols>
  <sheetData>
    <row r="1" spans="1:22" ht="60" x14ac:dyDescent="0.25">
      <c r="A1" s="2" t="s">
        <v>15</v>
      </c>
      <c r="B1" s="1" t="s">
        <v>21</v>
      </c>
      <c r="C1" s="1" t="s">
        <v>16</v>
      </c>
      <c r="D1" s="1" t="s">
        <v>17</v>
      </c>
      <c r="E1" s="1" t="s">
        <v>0</v>
      </c>
      <c r="F1" s="1" t="s">
        <v>1</v>
      </c>
      <c r="G1" s="1" t="s">
        <v>44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33</v>
      </c>
      <c r="R1" s="1" t="s">
        <v>34</v>
      </c>
      <c r="S1" s="1" t="s">
        <v>35</v>
      </c>
      <c r="T1" s="1" t="s">
        <v>36</v>
      </c>
      <c r="U1" s="1" t="s">
        <v>37</v>
      </c>
      <c r="V1" s="1" t="s">
        <v>38</v>
      </c>
    </row>
    <row r="2" spans="1:22" x14ac:dyDescent="0.25">
      <c r="A2" s="8" t="s">
        <v>25</v>
      </c>
      <c r="B2" s="8" t="s">
        <v>24</v>
      </c>
      <c r="C2" s="8">
        <v>1</v>
      </c>
      <c r="D2" s="9">
        <v>650000</v>
      </c>
      <c r="E2" s="3">
        <f>+C2*D2</f>
        <v>650000</v>
      </c>
      <c r="F2" s="8">
        <v>10</v>
      </c>
      <c r="G2" s="3">
        <f>E2/F2</f>
        <v>65000</v>
      </c>
      <c r="H2" s="4">
        <f>+G2</f>
        <v>65000</v>
      </c>
      <c r="I2" s="4">
        <f t="shared" ref="I2:Q2" si="0">+H2</f>
        <v>65000</v>
      </c>
      <c r="J2" s="4">
        <f t="shared" si="0"/>
        <v>65000</v>
      </c>
      <c r="K2" s="4">
        <f t="shared" si="0"/>
        <v>65000</v>
      </c>
      <c r="L2" s="4">
        <f t="shared" si="0"/>
        <v>65000</v>
      </c>
      <c r="M2" s="4">
        <f t="shared" si="0"/>
        <v>65000</v>
      </c>
      <c r="N2" s="4">
        <f t="shared" si="0"/>
        <v>65000</v>
      </c>
      <c r="O2" s="4">
        <f t="shared" si="0"/>
        <v>65000</v>
      </c>
      <c r="P2" s="4">
        <f t="shared" si="0"/>
        <v>65000</v>
      </c>
      <c r="Q2" s="4">
        <f t="shared" si="0"/>
        <v>65000</v>
      </c>
    </row>
    <row r="3" spans="1:22" x14ac:dyDescent="0.25">
      <c r="A3" s="12" t="s">
        <v>26</v>
      </c>
      <c r="B3" s="8" t="s">
        <v>22</v>
      </c>
      <c r="C3" s="8">
        <v>1</v>
      </c>
      <c r="D3" s="9">
        <v>1250000</v>
      </c>
      <c r="E3" s="3">
        <f t="shared" ref="E3:E18" si="1">+C3*D3</f>
        <v>1250000</v>
      </c>
      <c r="F3" s="8">
        <v>15</v>
      </c>
      <c r="G3" s="3">
        <f t="shared" ref="G3:G18" si="2">E3/F3</f>
        <v>83333.333333333328</v>
      </c>
      <c r="H3" s="4">
        <f t="shared" ref="H3:V3" si="3">+G3</f>
        <v>83333.333333333328</v>
      </c>
      <c r="I3" s="4">
        <f t="shared" si="3"/>
        <v>83333.333333333328</v>
      </c>
      <c r="J3" s="4">
        <f t="shared" si="3"/>
        <v>83333.333333333328</v>
      </c>
      <c r="K3" s="4">
        <f t="shared" si="3"/>
        <v>83333.333333333328</v>
      </c>
      <c r="L3" s="4">
        <f t="shared" si="3"/>
        <v>83333.333333333328</v>
      </c>
      <c r="M3" s="4">
        <f t="shared" si="3"/>
        <v>83333.333333333328</v>
      </c>
      <c r="N3" s="4">
        <f t="shared" si="3"/>
        <v>83333.333333333328</v>
      </c>
      <c r="O3" s="4">
        <f t="shared" si="3"/>
        <v>83333.333333333328</v>
      </c>
      <c r="P3" s="4">
        <f t="shared" si="3"/>
        <v>83333.333333333328</v>
      </c>
      <c r="Q3" s="4">
        <f t="shared" si="3"/>
        <v>83333.333333333328</v>
      </c>
      <c r="R3" s="4">
        <f t="shared" si="3"/>
        <v>83333.333333333328</v>
      </c>
      <c r="S3" s="4">
        <f t="shared" si="3"/>
        <v>83333.333333333328</v>
      </c>
      <c r="T3" s="4">
        <f t="shared" si="3"/>
        <v>83333.333333333328</v>
      </c>
      <c r="U3" s="4">
        <f t="shared" si="3"/>
        <v>83333.333333333328</v>
      </c>
      <c r="V3" s="4">
        <f t="shared" si="3"/>
        <v>83333.333333333328</v>
      </c>
    </row>
    <row r="4" spans="1:22" x14ac:dyDescent="0.25">
      <c r="A4" s="8" t="s">
        <v>27</v>
      </c>
      <c r="B4" s="8" t="s">
        <v>22</v>
      </c>
      <c r="C4" s="8">
        <v>1</v>
      </c>
      <c r="D4" s="9">
        <v>550000</v>
      </c>
      <c r="E4" s="3">
        <f t="shared" si="1"/>
        <v>550000</v>
      </c>
      <c r="F4" s="8">
        <v>2</v>
      </c>
      <c r="G4" s="3">
        <f t="shared" si="2"/>
        <v>275000</v>
      </c>
      <c r="H4" s="4">
        <f t="shared" ref="H4:I4" si="4">+G4</f>
        <v>275000</v>
      </c>
      <c r="I4" s="4">
        <f t="shared" si="4"/>
        <v>275000</v>
      </c>
      <c r="J4" s="4"/>
      <c r="K4" s="4"/>
      <c r="L4" s="4"/>
      <c r="M4" s="4"/>
      <c r="N4" s="4"/>
      <c r="O4" s="4"/>
      <c r="P4" s="4"/>
      <c r="Q4" s="4"/>
    </row>
    <row r="5" spans="1:22" x14ac:dyDescent="0.25">
      <c r="A5" s="8" t="s">
        <v>41</v>
      </c>
      <c r="B5" s="11">
        <v>10</v>
      </c>
      <c r="C5" s="8">
        <v>1</v>
      </c>
      <c r="D5" s="9">
        <v>55000</v>
      </c>
      <c r="E5" s="3">
        <f t="shared" si="1"/>
        <v>55000</v>
      </c>
      <c r="F5" s="8">
        <v>1</v>
      </c>
      <c r="G5" s="3">
        <f t="shared" si="2"/>
        <v>55000</v>
      </c>
      <c r="H5" s="4"/>
      <c r="I5" s="4"/>
      <c r="J5" s="4"/>
      <c r="K5" s="4"/>
      <c r="L5" s="4"/>
      <c r="M5" s="4"/>
      <c r="N5" s="4"/>
      <c r="O5" s="4"/>
      <c r="P5" s="4"/>
      <c r="Q5" s="4"/>
    </row>
    <row r="6" spans="1:22" x14ac:dyDescent="0.25">
      <c r="A6" s="8" t="s">
        <v>28</v>
      </c>
      <c r="B6" s="11">
        <v>10</v>
      </c>
      <c r="C6" s="8">
        <v>1</v>
      </c>
      <c r="D6" s="9">
        <v>35000</v>
      </c>
      <c r="E6" s="3">
        <f t="shared" si="1"/>
        <v>35000</v>
      </c>
      <c r="F6" s="8">
        <v>10</v>
      </c>
      <c r="G6" s="3">
        <f t="shared" si="2"/>
        <v>3500</v>
      </c>
      <c r="H6" s="4">
        <f t="shared" ref="H6:Q6" si="5">+G6</f>
        <v>3500</v>
      </c>
      <c r="I6" s="4">
        <f t="shared" si="5"/>
        <v>3500</v>
      </c>
      <c r="J6" s="4">
        <f t="shared" si="5"/>
        <v>3500</v>
      </c>
      <c r="K6" s="4">
        <f t="shared" si="5"/>
        <v>3500</v>
      </c>
      <c r="L6" s="4">
        <f t="shared" si="5"/>
        <v>3500</v>
      </c>
      <c r="M6" s="4">
        <f t="shared" si="5"/>
        <v>3500</v>
      </c>
      <c r="N6" s="4">
        <f t="shared" si="5"/>
        <v>3500</v>
      </c>
      <c r="O6" s="4">
        <f t="shared" si="5"/>
        <v>3500</v>
      </c>
      <c r="P6" s="4">
        <f t="shared" si="5"/>
        <v>3500</v>
      </c>
      <c r="Q6" s="4">
        <f t="shared" si="5"/>
        <v>3500</v>
      </c>
    </row>
    <row r="7" spans="1:22" x14ac:dyDescent="0.25">
      <c r="A7" s="8" t="s">
        <v>20</v>
      </c>
      <c r="B7" s="11">
        <v>10</v>
      </c>
      <c r="C7" s="8">
        <v>1</v>
      </c>
      <c r="D7" s="9">
        <v>35000</v>
      </c>
      <c r="E7" s="3">
        <f t="shared" si="1"/>
        <v>35000</v>
      </c>
      <c r="F7" s="8">
        <v>10</v>
      </c>
      <c r="G7" s="3">
        <f t="shared" si="2"/>
        <v>3500</v>
      </c>
      <c r="H7" s="4">
        <f t="shared" ref="H7:Q7" si="6">+G7</f>
        <v>3500</v>
      </c>
      <c r="I7" s="4">
        <f t="shared" si="6"/>
        <v>3500</v>
      </c>
      <c r="J7" s="4">
        <f t="shared" si="6"/>
        <v>3500</v>
      </c>
      <c r="K7" s="4">
        <f t="shared" si="6"/>
        <v>3500</v>
      </c>
      <c r="L7" s="4">
        <f t="shared" si="6"/>
        <v>3500</v>
      </c>
      <c r="M7" s="4">
        <f t="shared" si="6"/>
        <v>3500</v>
      </c>
      <c r="N7" s="4">
        <f t="shared" si="6"/>
        <v>3500</v>
      </c>
      <c r="O7" s="4">
        <f t="shared" si="6"/>
        <v>3500</v>
      </c>
      <c r="P7" s="4">
        <f t="shared" si="6"/>
        <v>3500</v>
      </c>
      <c r="Q7" s="4">
        <f t="shared" si="6"/>
        <v>3500</v>
      </c>
    </row>
    <row r="8" spans="1:22" x14ac:dyDescent="0.25">
      <c r="A8" s="8" t="s">
        <v>19</v>
      </c>
      <c r="B8" s="8" t="s">
        <v>23</v>
      </c>
      <c r="C8" s="8">
        <v>20</v>
      </c>
      <c r="D8" s="9">
        <v>8500</v>
      </c>
      <c r="E8" s="3">
        <f t="shared" si="1"/>
        <v>170000</v>
      </c>
      <c r="F8" s="8">
        <v>10</v>
      </c>
      <c r="G8" s="3">
        <f t="shared" si="2"/>
        <v>17000</v>
      </c>
      <c r="H8" s="4">
        <f t="shared" ref="H8:Q8" si="7">+G8</f>
        <v>17000</v>
      </c>
      <c r="I8" s="4">
        <f t="shared" si="7"/>
        <v>17000</v>
      </c>
      <c r="J8" s="4">
        <f t="shared" si="7"/>
        <v>17000</v>
      </c>
      <c r="K8" s="4">
        <f t="shared" si="7"/>
        <v>17000</v>
      </c>
      <c r="L8" s="4">
        <f t="shared" si="7"/>
        <v>17000</v>
      </c>
      <c r="M8" s="4">
        <f t="shared" si="7"/>
        <v>17000</v>
      </c>
      <c r="N8" s="4">
        <f t="shared" si="7"/>
        <v>17000</v>
      </c>
      <c r="O8" s="4">
        <f t="shared" si="7"/>
        <v>17000</v>
      </c>
      <c r="P8" s="4">
        <f t="shared" si="7"/>
        <v>17000</v>
      </c>
      <c r="Q8" s="4">
        <f t="shared" si="7"/>
        <v>17000</v>
      </c>
    </row>
    <row r="9" spans="1:22" x14ac:dyDescent="0.25">
      <c r="A9" s="12" t="s">
        <v>29</v>
      </c>
      <c r="B9" s="11">
        <v>10</v>
      </c>
      <c r="C9" s="8">
        <v>1</v>
      </c>
      <c r="D9" s="9">
        <v>3500</v>
      </c>
      <c r="E9" s="3">
        <f t="shared" si="1"/>
        <v>3500</v>
      </c>
      <c r="F9" s="8">
        <v>1</v>
      </c>
      <c r="G9" s="3">
        <f t="shared" si="2"/>
        <v>3500</v>
      </c>
      <c r="H9" s="4">
        <f t="shared" ref="H9" si="8">+G9</f>
        <v>3500</v>
      </c>
      <c r="I9" s="4"/>
      <c r="J9" s="4"/>
      <c r="K9" s="4"/>
      <c r="L9" s="4"/>
      <c r="M9" s="4"/>
      <c r="N9" s="4"/>
      <c r="O9" s="4"/>
      <c r="P9" s="4"/>
      <c r="Q9" s="4"/>
    </row>
    <row r="10" spans="1:22" x14ac:dyDescent="0.25">
      <c r="A10" s="13" t="s">
        <v>29</v>
      </c>
      <c r="B10" s="11">
        <v>10</v>
      </c>
      <c r="C10" s="8">
        <v>2</v>
      </c>
      <c r="D10" s="9">
        <v>9750</v>
      </c>
      <c r="E10" s="3">
        <f t="shared" si="1"/>
        <v>19500</v>
      </c>
      <c r="F10" s="8">
        <v>3</v>
      </c>
      <c r="G10" s="3">
        <f t="shared" si="2"/>
        <v>6500</v>
      </c>
      <c r="H10" s="4">
        <f t="shared" ref="H10:J10" si="9">+G10</f>
        <v>6500</v>
      </c>
      <c r="I10" s="4">
        <f t="shared" si="9"/>
        <v>6500</v>
      </c>
      <c r="J10" s="4">
        <f t="shared" si="9"/>
        <v>6500</v>
      </c>
      <c r="K10" s="4"/>
      <c r="L10" s="4"/>
      <c r="M10" s="4"/>
      <c r="N10" s="4"/>
      <c r="O10" s="4"/>
      <c r="P10" s="4"/>
      <c r="Q10" s="4"/>
    </row>
    <row r="11" spans="1:22" x14ac:dyDescent="0.25">
      <c r="A11" s="12" t="s">
        <v>30</v>
      </c>
      <c r="B11" s="11">
        <v>10</v>
      </c>
      <c r="C11" s="13">
        <v>1</v>
      </c>
      <c r="D11" s="9">
        <v>16000</v>
      </c>
      <c r="E11" s="3">
        <f t="shared" si="1"/>
        <v>16000</v>
      </c>
      <c r="F11" s="8">
        <v>5</v>
      </c>
      <c r="G11" s="3">
        <f t="shared" si="2"/>
        <v>3200</v>
      </c>
      <c r="H11" s="4">
        <f t="shared" ref="H11:L11" si="10">+G11</f>
        <v>3200</v>
      </c>
      <c r="I11" s="4">
        <f t="shared" si="10"/>
        <v>3200</v>
      </c>
      <c r="J11" s="4">
        <f t="shared" si="10"/>
        <v>3200</v>
      </c>
      <c r="K11" s="4">
        <f t="shared" si="10"/>
        <v>3200</v>
      </c>
      <c r="L11" s="4">
        <f t="shared" si="10"/>
        <v>3200</v>
      </c>
      <c r="M11" s="4"/>
      <c r="N11" s="4"/>
      <c r="O11" s="4"/>
      <c r="P11" s="4"/>
      <c r="Q11" s="4"/>
    </row>
    <row r="12" spans="1:22" x14ac:dyDescent="0.25">
      <c r="A12" s="8" t="s">
        <v>31</v>
      </c>
      <c r="B12" s="11">
        <v>15</v>
      </c>
      <c r="C12" s="8">
        <v>1</v>
      </c>
      <c r="D12" s="9">
        <v>45000</v>
      </c>
      <c r="E12" s="3">
        <f t="shared" si="1"/>
        <v>45000</v>
      </c>
      <c r="F12" s="8">
        <v>14</v>
      </c>
      <c r="G12" s="3">
        <f t="shared" si="2"/>
        <v>3214.2857142857142</v>
      </c>
      <c r="H12" s="4">
        <f t="shared" ref="H12:U12" si="11">+G12</f>
        <v>3214.2857142857142</v>
      </c>
      <c r="I12" s="4">
        <f t="shared" si="11"/>
        <v>3214.2857142857142</v>
      </c>
      <c r="J12" s="4">
        <f t="shared" si="11"/>
        <v>3214.2857142857142</v>
      </c>
      <c r="K12" s="4">
        <f t="shared" si="11"/>
        <v>3214.2857142857142</v>
      </c>
      <c r="L12" s="4">
        <f t="shared" si="11"/>
        <v>3214.2857142857142</v>
      </c>
      <c r="M12" s="4">
        <f t="shared" si="11"/>
        <v>3214.2857142857142</v>
      </c>
      <c r="N12" s="4">
        <f t="shared" si="11"/>
        <v>3214.2857142857142</v>
      </c>
      <c r="O12" s="4">
        <f t="shared" si="11"/>
        <v>3214.2857142857142</v>
      </c>
      <c r="P12" s="4">
        <f t="shared" si="11"/>
        <v>3214.2857142857142</v>
      </c>
      <c r="Q12" s="4">
        <f t="shared" si="11"/>
        <v>3214.2857142857142</v>
      </c>
      <c r="R12" s="4">
        <f t="shared" si="11"/>
        <v>3214.2857142857142</v>
      </c>
      <c r="S12" s="4">
        <f t="shared" si="11"/>
        <v>3214.2857142857142</v>
      </c>
      <c r="T12" s="4">
        <f t="shared" si="11"/>
        <v>3214.2857142857142</v>
      </c>
      <c r="U12" s="4">
        <f t="shared" si="11"/>
        <v>3214.2857142857142</v>
      </c>
    </row>
    <row r="13" spans="1:22" x14ac:dyDescent="0.25">
      <c r="A13" s="8" t="s">
        <v>32</v>
      </c>
      <c r="B13" s="11">
        <v>15</v>
      </c>
      <c r="C13" s="8">
        <v>1</v>
      </c>
      <c r="D13" s="9">
        <v>9000</v>
      </c>
      <c r="E13" s="3">
        <f t="shared" si="1"/>
        <v>9000</v>
      </c>
      <c r="F13" s="8">
        <v>14</v>
      </c>
      <c r="G13" s="3">
        <f t="shared" si="2"/>
        <v>642.85714285714289</v>
      </c>
      <c r="H13" s="4">
        <f t="shared" ref="H13:V14" si="12">+G13</f>
        <v>642.85714285714289</v>
      </c>
      <c r="I13" s="4">
        <f t="shared" si="12"/>
        <v>642.85714285714289</v>
      </c>
      <c r="J13" s="4">
        <f t="shared" si="12"/>
        <v>642.85714285714289</v>
      </c>
      <c r="K13" s="4">
        <f t="shared" si="12"/>
        <v>642.85714285714289</v>
      </c>
      <c r="L13" s="4">
        <f t="shared" si="12"/>
        <v>642.85714285714289</v>
      </c>
      <c r="M13" s="4">
        <f t="shared" si="12"/>
        <v>642.85714285714289</v>
      </c>
      <c r="N13" s="4">
        <f t="shared" si="12"/>
        <v>642.85714285714289</v>
      </c>
      <c r="O13" s="4">
        <f t="shared" si="12"/>
        <v>642.85714285714289</v>
      </c>
      <c r="P13" s="4">
        <f t="shared" si="12"/>
        <v>642.85714285714289</v>
      </c>
      <c r="Q13" s="4">
        <f t="shared" si="12"/>
        <v>642.85714285714289</v>
      </c>
      <c r="R13" s="4">
        <f t="shared" si="12"/>
        <v>642.85714285714289</v>
      </c>
      <c r="S13" s="4">
        <f t="shared" si="12"/>
        <v>642.85714285714289</v>
      </c>
      <c r="T13" s="4">
        <f t="shared" si="12"/>
        <v>642.85714285714289</v>
      </c>
      <c r="U13" s="4">
        <f t="shared" si="12"/>
        <v>642.85714285714289</v>
      </c>
    </row>
    <row r="14" spans="1:22" x14ac:dyDescent="0.25">
      <c r="A14" s="8" t="s">
        <v>39</v>
      </c>
      <c r="B14" s="11">
        <v>15</v>
      </c>
      <c r="C14" s="8">
        <v>1</v>
      </c>
      <c r="D14" s="9">
        <v>550000</v>
      </c>
      <c r="E14" s="3">
        <f t="shared" si="1"/>
        <v>550000</v>
      </c>
      <c r="F14" s="8">
        <v>15</v>
      </c>
      <c r="G14" s="3">
        <f t="shared" si="2"/>
        <v>36666.666666666664</v>
      </c>
      <c r="H14" s="4"/>
      <c r="I14" s="4"/>
      <c r="J14" s="4">
        <f>+G14</f>
        <v>36666.666666666664</v>
      </c>
      <c r="K14" s="4">
        <f t="shared" si="12"/>
        <v>36666.666666666664</v>
      </c>
      <c r="L14" s="4">
        <f t="shared" si="12"/>
        <v>36666.666666666664</v>
      </c>
      <c r="M14" s="4">
        <f t="shared" si="12"/>
        <v>36666.666666666664</v>
      </c>
      <c r="N14" s="4">
        <f t="shared" si="12"/>
        <v>36666.666666666664</v>
      </c>
      <c r="O14" s="4">
        <f t="shared" si="12"/>
        <v>36666.666666666664</v>
      </c>
      <c r="P14" s="4">
        <f t="shared" si="12"/>
        <v>36666.666666666664</v>
      </c>
      <c r="Q14" s="4">
        <f t="shared" si="12"/>
        <v>36666.666666666664</v>
      </c>
      <c r="R14" s="4">
        <f t="shared" si="12"/>
        <v>36666.666666666664</v>
      </c>
      <c r="S14" s="4">
        <f t="shared" si="12"/>
        <v>36666.666666666664</v>
      </c>
      <c r="T14" s="4">
        <f t="shared" si="12"/>
        <v>36666.666666666664</v>
      </c>
      <c r="U14" s="4">
        <f t="shared" si="12"/>
        <v>36666.666666666664</v>
      </c>
      <c r="V14" s="4">
        <f t="shared" si="12"/>
        <v>36666.666666666664</v>
      </c>
    </row>
    <row r="15" spans="1:22" x14ac:dyDescent="0.25">
      <c r="A15" s="8" t="s">
        <v>40</v>
      </c>
      <c r="B15" s="11">
        <v>10</v>
      </c>
      <c r="C15" s="8">
        <v>1</v>
      </c>
      <c r="D15" s="9">
        <v>55000</v>
      </c>
      <c r="E15" s="3">
        <f t="shared" si="1"/>
        <v>55000</v>
      </c>
      <c r="F15" s="8">
        <v>10</v>
      </c>
      <c r="G15" s="3">
        <f t="shared" si="2"/>
        <v>5500</v>
      </c>
      <c r="H15" s="4"/>
      <c r="I15" s="4">
        <f>+$G$15</f>
        <v>5500</v>
      </c>
      <c r="J15" s="4">
        <f t="shared" ref="J15:R15" si="13">+$G$15</f>
        <v>5500</v>
      </c>
      <c r="K15" s="4">
        <f t="shared" si="13"/>
        <v>5500</v>
      </c>
      <c r="L15" s="4">
        <f t="shared" si="13"/>
        <v>5500</v>
      </c>
      <c r="M15" s="4">
        <f t="shared" si="13"/>
        <v>5500</v>
      </c>
      <c r="N15" s="4">
        <f t="shared" si="13"/>
        <v>5500</v>
      </c>
      <c r="O15" s="4">
        <f t="shared" si="13"/>
        <v>5500</v>
      </c>
      <c r="P15" s="4">
        <f t="shared" si="13"/>
        <v>5500</v>
      </c>
      <c r="Q15" s="4">
        <f t="shared" si="13"/>
        <v>5500</v>
      </c>
      <c r="R15" s="4">
        <f t="shared" si="13"/>
        <v>5500</v>
      </c>
      <c r="S15" s="4"/>
      <c r="T15" s="4"/>
      <c r="U15" s="4"/>
      <c r="V15" s="4"/>
    </row>
    <row r="16" spans="1:22" x14ac:dyDescent="0.25">
      <c r="A16" s="8" t="s">
        <v>42</v>
      </c>
      <c r="B16" s="11">
        <v>10</v>
      </c>
      <c r="C16" s="8">
        <v>1</v>
      </c>
      <c r="D16" s="9">
        <v>9750</v>
      </c>
      <c r="E16" s="3">
        <f t="shared" si="1"/>
        <v>9750</v>
      </c>
      <c r="F16" s="8">
        <v>10</v>
      </c>
      <c r="G16" s="3">
        <f t="shared" si="2"/>
        <v>975</v>
      </c>
      <c r="H16" s="4"/>
      <c r="I16" s="4">
        <f>+$G$16</f>
        <v>975</v>
      </c>
      <c r="J16" s="4">
        <f t="shared" ref="J16:R16" si="14">+$G$16</f>
        <v>975</v>
      </c>
      <c r="K16" s="4">
        <f t="shared" si="14"/>
        <v>975</v>
      </c>
      <c r="L16" s="4">
        <f t="shared" si="14"/>
        <v>975</v>
      </c>
      <c r="M16" s="4">
        <f t="shared" si="14"/>
        <v>975</v>
      </c>
      <c r="N16" s="4">
        <f t="shared" si="14"/>
        <v>975</v>
      </c>
      <c r="O16" s="4">
        <f t="shared" si="14"/>
        <v>975</v>
      </c>
      <c r="P16" s="4">
        <f t="shared" si="14"/>
        <v>975</v>
      </c>
      <c r="Q16" s="4">
        <f t="shared" si="14"/>
        <v>975</v>
      </c>
      <c r="R16" s="4">
        <f t="shared" si="14"/>
        <v>975</v>
      </c>
      <c r="S16" s="4"/>
      <c r="T16" s="4"/>
      <c r="U16" s="4"/>
      <c r="V16" s="4"/>
    </row>
    <row r="17" spans="1:22" x14ac:dyDescent="0.25">
      <c r="A17" s="8" t="s">
        <v>43</v>
      </c>
      <c r="B17" s="11">
        <v>10</v>
      </c>
      <c r="C17" s="8">
        <v>2</v>
      </c>
      <c r="D17" s="9">
        <v>9750</v>
      </c>
      <c r="E17" s="3">
        <f t="shared" si="1"/>
        <v>19500</v>
      </c>
      <c r="F17" s="8">
        <v>10</v>
      </c>
      <c r="G17" s="3">
        <f t="shared" si="2"/>
        <v>1950</v>
      </c>
      <c r="H17" s="4"/>
      <c r="I17" s="4"/>
      <c r="J17" s="4">
        <v>0</v>
      </c>
      <c r="K17" s="4">
        <f t="shared" ref="K17:T17" si="15">+$G$17</f>
        <v>1950</v>
      </c>
      <c r="L17" s="4">
        <f t="shared" si="15"/>
        <v>1950</v>
      </c>
      <c r="M17" s="4">
        <f t="shared" si="15"/>
        <v>1950</v>
      </c>
      <c r="N17" s="4">
        <f t="shared" si="15"/>
        <v>1950</v>
      </c>
      <c r="O17" s="4">
        <f t="shared" si="15"/>
        <v>1950</v>
      </c>
      <c r="P17" s="4">
        <f t="shared" si="15"/>
        <v>1950</v>
      </c>
      <c r="Q17" s="4">
        <f t="shared" si="15"/>
        <v>1950</v>
      </c>
      <c r="R17" s="4">
        <f t="shared" si="15"/>
        <v>1950</v>
      </c>
      <c r="S17" s="4">
        <f t="shared" si="15"/>
        <v>1950</v>
      </c>
      <c r="T17" s="4">
        <f t="shared" si="15"/>
        <v>1950</v>
      </c>
    </row>
    <row r="18" spans="1:22" x14ac:dyDescent="0.25">
      <c r="A18" s="8" t="s">
        <v>30</v>
      </c>
      <c r="B18" s="11">
        <v>10</v>
      </c>
      <c r="C18" s="8">
        <v>1</v>
      </c>
      <c r="D18" s="9">
        <v>15000</v>
      </c>
      <c r="E18" s="3">
        <f t="shared" si="1"/>
        <v>15000</v>
      </c>
      <c r="F18" s="8">
        <v>10</v>
      </c>
      <c r="G18" s="3">
        <f t="shared" si="2"/>
        <v>1500</v>
      </c>
      <c r="H18" s="4"/>
      <c r="I18" s="4"/>
      <c r="J18" s="4"/>
      <c r="K18" s="4"/>
      <c r="L18" s="4"/>
      <c r="M18" s="4">
        <f>+$G$18</f>
        <v>1500</v>
      </c>
      <c r="N18" s="4">
        <f t="shared" ref="N18:V18" si="16">+$G$18</f>
        <v>1500</v>
      </c>
      <c r="O18" s="4">
        <f t="shared" si="16"/>
        <v>1500</v>
      </c>
      <c r="P18" s="4">
        <f t="shared" si="16"/>
        <v>1500</v>
      </c>
      <c r="Q18" s="4">
        <f t="shared" si="16"/>
        <v>1500</v>
      </c>
      <c r="R18" s="4">
        <f t="shared" si="16"/>
        <v>1500</v>
      </c>
      <c r="S18" s="4">
        <f t="shared" si="16"/>
        <v>1500</v>
      </c>
      <c r="T18" s="4">
        <f t="shared" si="16"/>
        <v>1500</v>
      </c>
      <c r="U18" s="4">
        <f t="shared" si="16"/>
        <v>1500</v>
      </c>
      <c r="V18" s="4">
        <f t="shared" si="16"/>
        <v>1500</v>
      </c>
    </row>
    <row r="19" spans="1:22" x14ac:dyDescent="0.25">
      <c r="E19" s="3"/>
      <c r="G19" s="3"/>
      <c r="H19" s="4"/>
      <c r="I19" s="4"/>
      <c r="J19" s="4"/>
      <c r="K19" s="4"/>
      <c r="L19" s="4"/>
      <c r="M19" s="4"/>
      <c r="N19" s="4"/>
      <c r="O19" s="4"/>
      <c r="P19" s="4"/>
    </row>
    <row r="20" spans="1:22" x14ac:dyDescent="0.25">
      <c r="A20" t="s">
        <v>18</v>
      </c>
      <c r="G20" s="3">
        <f>SUM(G2:G8)</f>
        <v>502333.33333333331</v>
      </c>
      <c r="H20" s="7">
        <f>SUM(H2:H19)</f>
        <v>464390.47619047621</v>
      </c>
      <c r="I20" s="7">
        <f t="shared" ref="I20:V20" si="17">SUM(I2:I19)</f>
        <v>467365.47619047621</v>
      </c>
      <c r="J20" s="7">
        <f t="shared" si="17"/>
        <v>229032.14285714281</v>
      </c>
      <c r="K20" s="7">
        <f t="shared" si="17"/>
        <v>224482.14285714281</v>
      </c>
      <c r="L20" s="7">
        <f t="shared" si="17"/>
        <v>224482.14285714281</v>
      </c>
      <c r="M20" s="7">
        <f t="shared" si="17"/>
        <v>222782.14285714281</v>
      </c>
      <c r="N20" s="7">
        <f t="shared" si="17"/>
        <v>222782.14285714281</v>
      </c>
      <c r="O20" s="7">
        <f t="shared" si="17"/>
        <v>222782.14285714281</v>
      </c>
      <c r="P20" s="7">
        <f t="shared" si="17"/>
        <v>222782.14285714281</v>
      </c>
      <c r="Q20" s="7">
        <f t="shared" si="17"/>
        <v>222782.14285714281</v>
      </c>
      <c r="R20" s="7">
        <f t="shared" si="17"/>
        <v>133782.14285714284</v>
      </c>
      <c r="S20" s="7">
        <f t="shared" si="17"/>
        <v>127307.14285714284</v>
      </c>
      <c r="T20" s="7">
        <f t="shared" si="17"/>
        <v>127307.14285714284</v>
      </c>
      <c r="U20" s="7">
        <f t="shared" si="17"/>
        <v>125357.14285714284</v>
      </c>
      <c r="V20" s="7">
        <f t="shared" si="17"/>
        <v>121500</v>
      </c>
    </row>
    <row r="21" spans="1:22" x14ac:dyDescent="0.25">
      <c r="A21" t="s">
        <v>11</v>
      </c>
      <c r="G21" s="3"/>
      <c r="H21" s="3">
        <f>+H20+H40</f>
        <v>460890.47619047621</v>
      </c>
      <c r="I21" s="3">
        <f t="shared" ref="I21:V21" si="18">+I20+H21+I40</f>
        <v>378255.95238095243</v>
      </c>
      <c r="J21" s="3">
        <f t="shared" si="18"/>
        <v>587788.09523809527</v>
      </c>
      <c r="K21" s="3">
        <f t="shared" si="18"/>
        <v>812270.23809523811</v>
      </c>
      <c r="L21" s="3">
        <f t="shared" si="18"/>
        <v>1020752.3809523809</v>
      </c>
      <c r="M21" s="3">
        <f t="shared" si="18"/>
        <v>1243534.5238095238</v>
      </c>
      <c r="N21" s="3">
        <f t="shared" si="18"/>
        <v>1466316.6666666665</v>
      </c>
      <c r="O21" s="3">
        <f t="shared" si="18"/>
        <v>1689098.8095238092</v>
      </c>
      <c r="P21" s="3">
        <f t="shared" si="18"/>
        <v>1911880.952380952</v>
      </c>
      <c r="Q21" s="3">
        <f t="shared" si="18"/>
        <v>1244663.0952380947</v>
      </c>
      <c r="R21" s="3">
        <f t="shared" si="18"/>
        <v>1313695.2380952374</v>
      </c>
      <c r="S21" s="3">
        <f t="shared" si="18"/>
        <v>1441002.3809523801</v>
      </c>
      <c r="T21" s="3">
        <f t="shared" si="18"/>
        <v>1548809.5238095229</v>
      </c>
      <c r="U21" s="3">
        <f t="shared" si="18"/>
        <v>1620166.6666666656</v>
      </c>
      <c r="V21" s="3">
        <f t="shared" si="18"/>
        <v>476666.66666666558</v>
      </c>
    </row>
    <row r="23" spans="1:22" x14ac:dyDescent="0.25">
      <c r="A23" s="15" t="s">
        <v>12</v>
      </c>
    </row>
    <row r="24" spans="1:22" x14ac:dyDescent="0.25">
      <c r="A24" s="8" t="s">
        <v>25</v>
      </c>
      <c r="B24" s="14"/>
      <c r="G24" s="6"/>
      <c r="H24" s="10"/>
      <c r="I24" s="10"/>
      <c r="J24" s="10"/>
      <c r="K24" s="10"/>
      <c r="L24" s="10"/>
      <c r="M24" s="10"/>
      <c r="N24" s="10"/>
      <c r="O24" s="10"/>
      <c r="P24" s="10"/>
      <c r="Q24" s="10">
        <f>-E2*C2</f>
        <v>-650000</v>
      </c>
      <c r="R24" s="10"/>
      <c r="S24" s="10"/>
      <c r="T24" s="10"/>
      <c r="U24" s="10"/>
      <c r="V24" s="10"/>
    </row>
    <row r="25" spans="1:22" x14ac:dyDescent="0.25">
      <c r="A25" s="13" t="s">
        <v>26</v>
      </c>
      <c r="B25" s="14"/>
      <c r="G25" s="6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>
        <f>-E3*C3</f>
        <v>-1250000</v>
      </c>
    </row>
    <row r="26" spans="1:22" x14ac:dyDescent="0.25">
      <c r="A26" s="13" t="s">
        <v>27</v>
      </c>
      <c r="B26" s="14"/>
      <c r="G26" s="6"/>
      <c r="H26" s="10"/>
      <c r="I26" s="10">
        <f>-E4*C4</f>
        <v>-550000</v>
      </c>
      <c r="J26" s="10" t="s">
        <v>14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3" t="s">
        <v>28</v>
      </c>
      <c r="B27" s="14"/>
      <c r="G27" s="6"/>
      <c r="H27" s="10"/>
      <c r="I27" s="10"/>
      <c r="J27" s="10"/>
      <c r="K27" s="10"/>
      <c r="L27" s="10"/>
      <c r="M27" s="10"/>
      <c r="N27" s="10"/>
      <c r="O27" s="10"/>
      <c r="P27" s="10"/>
      <c r="Q27" s="10">
        <f>-D6*C6</f>
        <v>-35000</v>
      </c>
      <c r="R27" s="10"/>
      <c r="S27" s="10"/>
      <c r="T27" s="10"/>
      <c r="U27" s="10"/>
      <c r="V27" s="10"/>
    </row>
    <row r="28" spans="1:22" x14ac:dyDescent="0.25">
      <c r="A28" s="13" t="s">
        <v>20</v>
      </c>
      <c r="B28" s="14"/>
      <c r="G28" s="6"/>
      <c r="H28" s="10"/>
      <c r="I28" s="10"/>
      <c r="J28" s="10"/>
      <c r="K28" s="10"/>
      <c r="L28" s="10"/>
      <c r="M28" s="10"/>
      <c r="N28" s="10"/>
      <c r="O28" s="10"/>
      <c r="P28" s="10"/>
      <c r="Q28" s="10">
        <f>-D7*C7</f>
        <v>-35000</v>
      </c>
      <c r="R28" s="10"/>
      <c r="S28" s="10"/>
      <c r="T28" s="10"/>
      <c r="U28" s="10"/>
      <c r="V28" s="10"/>
    </row>
    <row r="29" spans="1:22" x14ac:dyDescent="0.25">
      <c r="A29" s="13" t="s">
        <v>19</v>
      </c>
      <c r="B29" s="14"/>
      <c r="G29" s="6"/>
      <c r="H29" s="10"/>
      <c r="I29" s="10"/>
      <c r="J29" s="10"/>
      <c r="K29" s="10"/>
      <c r="L29" s="10"/>
      <c r="M29" s="10"/>
      <c r="N29" s="10"/>
      <c r="O29" s="10"/>
      <c r="P29" s="10"/>
      <c r="Q29" s="10">
        <f>-D8*C8</f>
        <v>-170000</v>
      </c>
      <c r="R29" s="10"/>
      <c r="S29" s="10"/>
      <c r="T29" s="10"/>
      <c r="U29" s="10"/>
      <c r="V29" s="10"/>
    </row>
    <row r="30" spans="1:22" x14ac:dyDescent="0.25">
      <c r="A30" s="13" t="s">
        <v>29</v>
      </c>
      <c r="B30" s="14"/>
      <c r="G30" s="6"/>
      <c r="H30" s="10">
        <f>-D9*C9</f>
        <v>-3500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3" t="s">
        <v>29</v>
      </c>
      <c r="B31" s="14"/>
      <c r="G31" s="6"/>
      <c r="H31" s="10"/>
      <c r="I31" s="10"/>
      <c r="J31" s="10">
        <f>-D10*C10</f>
        <v>-19500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13" t="s">
        <v>30</v>
      </c>
      <c r="B32" s="14"/>
      <c r="G32" s="6"/>
      <c r="H32" s="10"/>
      <c r="I32" s="10"/>
      <c r="J32" s="10"/>
      <c r="K32" s="10"/>
      <c r="L32" s="10">
        <f>-D11*C11</f>
        <v>-16000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8" t="s">
        <v>31</v>
      </c>
      <c r="B33" s="14"/>
      <c r="G33" s="6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>
        <f>-D12*C12</f>
        <v>-45000</v>
      </c>
      <c r="V33" s="10"/>
    </row>
    <row r="34" spans="1:22" x14ac:dyDescent="0.25">
      <c r="A34" s="8" t="s">
        <v>32</v>
      </c>
      <c r="B34" s="14"/>
      <c r="G34" s="6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>
        <f>-D13*C13</f>
        <v>-9000</v>
      </c>
      <c r="V34" s="10"/>
    </row>
    <row r="35" spans="1:22" x14ac:dyDescent="0.25">
      <c r="A35" s="8" t="s">
        <v>39</v>
      </c>
      <c r="B35" s="14"/>
      <c r="G35" s="6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5">
      <c r="A36" s="8" t="s">
        <v>40</v>
      </c>
      <c r="B36" s="14"/>
      <c r="G36" s="6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f>-E15</f>
        <v>-55000</v>
      </c>
      <c r="S36" s="10"/>
      <c r="T36" s="10"/>
      <c r="U36" s="10"/>
      <c r="V36" s="10"/>
    </row>
    <row r="37" spans="1:22" x14ac:dyDescent="0.25">
      <c r="A37" s="8" t="s">
        <v>42</v>
      </c>
      <c r="B37" s="14"/>
      <c r="G37" s="6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>
        <f>-E16</f>
        <v>-9750</v>
      </c>
      <c r="S37" s="10"/>
      <c r="T37" s="10"/>
      <c r="U37" s="10"/>
      <c r="V37" s="10"/>
    </row>
    <row r="38" spans="1:22" x14ac:dyDescent="0.25">
      <c r="A38" s="8" t="s">
        <v>43</v>
      </c>
      <c r="B38" s="14"/>
      <c r="G38" s="6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f>-E17</f>
        <v>-19500</v>
      </c>
      <c r="U38" s="10"/>
      <c r="V38" s="10"/>
    </row>
    <row r="39" spans="1:22" x14ac:dyDescent="0.25">
      <c r="A39" s="8" t="s">
        <v>30</v>
      </c>
      <c r="B39" s="14"/>
      <c r="G39" s="6"/>
      <c r="H39" s="10"/>
      <c r="I39" s="10"/>
      <c r="J39" s="10"/>
      <c r="K39" s="10"/>
      <c r="L39" s="10"/>
      <c r="M39" s="10"/>
      <c r="N39" s="10"/>
      <c r="O39" s="10"/>
      <c r="P39" s="10">
        <v>0</v>
      </c>
      <c r="Q39" s="10"/>
      <c r="R39" s="10"/>
      <c r="S39" s="10"/>
      <c r="T39" s="10"/>
      <c r="U39" s="10"/>
      <c r="V39" s="10">
        <f>-E18</f>
        <v>-15000</v>
      </c>
    </row>
    <row r="40" spans="1:22" x14ac:dyDescent="0.25">
      <c r="A40" t="s">
        <v>13</v>
      </c>
      <c r="H40" s="5">
        <f t="shared" ref="H40:V40" si="19">SUM(H24:H39)</f>
        <v>-3500</v>
      </c>
      <c r="I40" s="5">
        <f t="shared" si="19"/>
        <v>-550000</v>
      </c>
      <c r="J40" s="5">
        <f t="shared" si="19"/>
        <v>-19500</v>
      </c>
      <c r="K40" s="5">
        <f t="shared" si="19"/>
        <v>0</v>
      </c>
      <c r="L40" s="5">
        <f t="shared" si="19"/>
        <v>-16000</v>
      </c>
      <c r="M40" s="5">
        <f t="shared" si="19"/>
        <v>0</v>
      </c>
      <c r="N40" s="5">
        <f t="shared" si="19"/>
        <v>0</v>
      </c>
      <c r="O40" s="5">
        <f t="shared" si="19"/>
        <v>0</v>
      </c>
      <c r="P40" s="5">
        <f t="shared" si="19"/>
        <v>0</v>
      </c>
      <c r="Q40" s="5">
        <f t="shared" si="19"/>
        <v>-890000</v>
      </c>
      <c r="R40" s="5">
        <f t="shared" si="19"/>
        <v>-64750</v>
      </c>
      <c r="S40" s="5">
        <f t="shared" si="19"/>
        <v>0</v>
      </c>
      <c r="T40" s="5">
        <f t="shared" si="19"/>
        <v>-19500</v>
      </c>
      <c r="U40" s="5">
        <f t="shared" si="19"/>
        <v>-54000</v>
      </c>
      <c r="V40" s="5">
        <f t="shared" si="19"/>
        <v>-1265000</v>
      </c>
    </row>
    <row r="41" spans="1:22" x14ac:dyDescent="0.25">
      <c r="K41" s="5" t="s">
        <v>14</v>
      </c>
      <c r="L41" s="5"/>
      <c r="M41" s="5"/>
      <c r="N41" s="5"/>
      <c r="O41" s="5"/>
      <c r="P41" s="5"/>
    </row>
    <row r="47" spans="1:22" x14ac:dyDescent="0.25">
      <c r="D47" t="s">
        <v>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d84aa6-7850-4b1e-bc1d-3fe399283f68">
      <Terms xmlns="http://schemas.microsoft.com/office/infopath/2007/PartnerControls"/>
    </lcf76f155ced4ddcb4097134ff3c332f>
    <TaxCatchAll xmlns="0e158ac5-ca00-4b32-a503-6dc0a2b99e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8DD222714B64BBAEECCE013EE78A9" ma:contentTypeVersion="14" ma:contentTypeDescription="Create a new document." ma:contentTypeScope="" ma:versionID="c6ee01aee4bc559025e4097d19a62f4e">
  <xsd:schema xmlns:xsd="http://www.w3.org/2001/XMLSchema" xmlns:xs="http://www.w3.org/2001/XMLSchema" xmlns:p="http://schemas.microsoft.com/office/2006/metadata/properties" xmlns:ns2="8fd84aa6-7850-4b1e-bc1d-3fe399283f68" xmlns:ns3="4d72d6fa-4b36-497f-8a47-38d77a2179c8" xmlns:ns4="0e158ac5-ca00-4b32-a503-6dc0a2b99e1b" targetNamespace="http://schemas.microsoft.com/office/2006/metadata/properties" ma:root="true" ma:fieldsID="55b4479dfbac365e89922a9b27c62528" ns2:_="" ns3:_="" ns4:_="">
    <xsd:import namespace="8fd84aa6-7850-4b1e-bc1d-3fe399283f68"/>
    <xsd:import namespace="4d72d6fa-4b36-497f-8a47-38d77a2179c8"/>
    <xsd:import namespace="0e158ac5-ca00-4b32-a503-6dc0a2b99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84aa6-7850-4b1e-bc1d-3fe399283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8b49a8f-65ec-4391-b831-797105536f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2d6fa-4b36-497f-8a47-38d77a2179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58ac5-ca00-4b32-a503-6dc0a2b99e1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de2d4cb-9b69-4715-a0e2-673a0802545a}" ma:internalName="TaxCatchAll" ma:showField="CatchAllData" ma:web="0e158ac5-ca00-4b32-a503-6dc0a2b99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A6C865-EBD0-4F10-B11E-67A9B6A8BD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E4DEE5-AAFA-4DE7-9FA9-FE425EE46E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1E4154-31DD-44DE-8C88-DECC13AFFB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Lancaster</dc:creator>
  <cp:lastModifiedBy>Andrew Houde</cp:lastModifiedBy>
  <dcterms:created xsi:type="dcterms:W3CDTF">2021-02-02T21:14:40Z</dcterms:created>
  <dcterms:modified xsi:type="dcterms:W3CDTF">2022-01-07T21:27:07Z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0x010100D018DD222714B64BBAEECCE013EE78A9</vt:lpwstr>
  </property>
  <property fmtid="{D5CDD505-2E9C-101B-9397-08002B2CF9AE}" pid="3" name="MediaServiceImageTags">
    <vt:lpwstr/>
  </property>
</Properties>
</file>