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sciotownshipmi.sharepoint.com/sites/ScioOrg/Admin/Clerk/Shared Documents/Resolutions/"/>
    </mc:Choice>
  </mc:AlternateContent>
  <xr:revisionPtr revIDLastSave="0" documentId="8_{D36CD177-3891-4D78-8F86-493F39986D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gr CIP" sheetId="1" r:id="rId1"/>
    <sheet name="Charts" sheetId="7" r:id="rId2"/>
    <sheet name="Water" sheetId="2" r:id="rId3"/>
    <sheet name="Sewer" sheetId="8" r:id="rId4"/>
    <sheet name="Fire" sheetId="3" r:id="rId5"/>
    <sheet name="Park &amp; Pathway" sheetId="4" r:id="rId6"/>
    <sheet name="TAP" sheetId="5" r:id="rId7"/>
    <sheet name="Township Facilities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D19" i="1"/>
  <c r="D20" i="1"/>
  <c r="B19" i="1"/>
  <c r="A19" i="1"/>
  <c r="B18" i="1"/>
  <c r="A18" i="1"/>
  <c r="W24" i="4"/>
  <c r="S19" i="1" s="1"/>
  <c r="U24" i="4"/>
  <c r="Q19" i="1" s="1"/>
  <c r="S24" i="4"/>
  <c r="O19" i="1" s="1"/>
  <c r="Q24" i="4"/>
  <c r="M19" i="1" s="1"/>
  <c r="O24" i="4"/>
  <c r="K19" i="1" s="1"/>
  <c r="M24" i="4"/>
  <c r="I19" i="1" s="1"/>
  <c r="L24" i="4"/>
  <c r="H19" i="1" s="1"/>
  <c r="K24" i="4"/>
  <c r="G19" i="1" s="1"/>
  <c r="J23" i="4"/>
  <c r="J22" i="4"/>
  <c r="J21" i="4"/>
  <c r="J20" i="4"/>
  <c r="I23" i="4"/>
  <c r="I22" i="4"/>
  <c r="I21" i="4"/>
  <c r="I20" i="4"/>
  <c r="X23" i="4"/>
  <c r="X22" i="4"/>
  <c r="X21" i="4"/>
  <c r="X20" i="4"/>
  <c r="X19" i="4"/>
  <c r="X18" i="4"/>
  <c r="X17" i="4"/>
  <c r="V23" i="4"/>
  <c r="V22" i="4"/>
  <c r="V21" i="4"/>
  <c r="V20" i="4"/>
  <c r="V19" i="4"/>
  <c r="V18" i="4"/>
  <c r="V17" i="4"/>
  <c r="T23" i="4"/>
  <c r="T22" i="4"/>
  <c r="T21" i="4"/>
  <c r="T20" i="4"/>
  <c r="T19" i="4"/>
  <c r="T18" i="4"/>
  <c r="T17" i="4"/>
  <c r="R23" i="4"/>
  <c r="R22" i="4"/>
  <c r="R21" i="4"/>
  <c r="R20" i="4"/>
  <c r="R19" i="4"/>
  <c r="R18" i="4"/>
  <c r="R17" i="4"/>
  <c r="R24" i="4" l="1"/>
  <c r="N19" i="1" s="1"/>
  <c r="X24" i="4"/>
  <c r="T19" i="1" s="1"/>
  <c r="V24" i="4"/>
  <c r="R19" i="1" s="1"/>
  <c r="T24" i="4"/>
  <c r="P19" i="1" s="1"/>
  <c r="P17" i="4"/>
  <c r="P24" i="4" s="1"/>
  <c r="L19" i="1" s="1"/>
  <c r="N20" i="4"/>
  <c r="N19" i="4"/>
  <c r="N18" i="4"/>
  <c r="V7" i="5"/>
  <c r="V6" i="5"/>
  <c r="V5" i="5"/>
  <c r="T8" i="5"/>
  <c r="T7" i="5"/>
  <c r="T6" i="5"/>
  <c r="T5" i="5"/>
  <c r="J8" i="5"/>
  <c r="J7" i="5"/>
  <c r="J6" i="5"/>
  <c r="R8" i="5"/>
  <c r="R7" i="5"/>
  <c r="R5" i="5"/>
  <c r="P8" i="5"/>
  <c r="P7" i="5"/>
  <c r="P6" i="5"/>
  <c r="P5" i="5"/>
  <c r="N8" i="5"/>
  <c r="N7" i="5"/>
  <c r="N6" i="5"/>
  <c r="W14" i="4"/>
  <c r="U14" i="4"/>
  <c r="S14" i="4"/>
  <c r="O18" i="1" s="1"/>
  <c r="Q14" i="4"/>
  <c r="M18" i="1" s="1"/>
  <c r="O14" i="4"/>
  <c r="M14" i="4"/>
  <c r="K14" i="4"/>
  <c r="G17" i="4"/>
  <c r="J17" i="4"/>
  <c r="N17" i="4"/>
  <c r="G18" i="4"/>
  <c r="I18" i="4" s="1"/>
  <c r="J18" i="4"/>
  <c r="G19" i="4"/>
  <c r="I19" i="4" s="1"/>
  <c r="J19" i="4"/>
  <c r="O26" i="4" l="1"/>
  <c r="K20" i="1" s="1"/>
  <c r="K18" i="1"/>
  <c r="W26" i="4"/>
  <c r="S20" i="1" s="1"/>
  <c r="S18" i="1"/>
  <c r="M26" i="4"/>
  <c r="I20" i="1" s="1"/>
  <c r="I18" i="1"/>
  <c r="Q26" i="4"/>
  <c r="M20" i="1" s="1"/>
  <c r="K26" i="4"/>
  <c r="G20" i="1" s="1"/>
  <c r="G18" i="1"/>
  <c r="U26" i="4"/>
  <c r="Q20" i="1" s="1"/>
  <c r="Q18" i="1"/>
  <c r="S26" i="4"/>
  <c r="O20" i="1" s="1"/>
  <c r="I17" i="4"/>
  <c r="I24" i="4" s="1"/>
  <c r="E19" i="1" s="1"/>
  <c r="G24" i="4"/>
  <c r="C19" i="1" s="1"/>
  <c r="N24" i="4"/>
  <c r="J19" i="1" s="1"/>
  <c r="J24" i="4"/>
  <c r="F19" i="1" s="1"/>
  <c r="B6" i="1"/>
  <c r="G13" i="4" l="1"/>
  <c r="G12" i="4"/>
  <c r="G11" i="4"/>
  <c r="G10" i="4"/>
  <c r="G9" i="4"/>
  <c r="G7" i="4"/>
  <c r="G8" i="4"/>
  <c r="G8" i="5"/>
  <c r="G7" i="5"/>
  <c r="G6" i="5"/>
  <c r="G14" i="4" l="1"/>
  <c r="T12" i="4"/>
  <c r="T11" i="4"/>
  <c r="T10" i="4"/>
  <c r="T8" i="4"/>
  <c r="T7" i="4"/>
  <c r="T5" i="4"/>
  <c r="X12" i="4"/>
  <c r="X11" i="4"/>
  <c r="X10" i="4"/>
  <c r="X9" i="4"/>
  <c r="X8" i="4"/>
  <c r="X7" i="4"/>
  <c r="X5" i="4"/>
  <c r="N12" i="4"/>
  <c r="N11" i="4"/>
  <c r="N10" i="4"/>
  <c r="N9" i="4"/>
  <c r="N8" i="4"/>
  <c r="N5" i="4"/>
  <c r="V12" i="4"/>
  <c r="V11" i="4"/>
  <c r="V10" i="4"/>
  <c r="V9" i="4"/>
  <c r="V8" i="4"/>
  <c r="V7" i="4"/>
  <c r="V5" i="4"/>
  <c r="T9" i="4"/>
  <c r="L13" i="4"/>
  <c r="L12" i="4"/>
  <c r="L11" i="4"/>
  <c r="L10" i="4"/>
  <c r="L9" i="4"/>
  <c r="R8" i="4"/>
  <c r="P8" i="4"/>
  <c r="L8" i="4"/>
  <c r="L7" i="4"/>
  <c r="G26" i="4" l="1"/>
  <c r="C20" i="1" s="1"/>
  <c r="C18" i="1"/>
  <c r="L14" i="4"/>
  <c r="X17" i="3"/>
  <c r="A2" i="7"/>
  <c r="L26" i="4" l="1"/>
  <c r="H20" i="1" s="1"/>
  <c r="H18" i="1"/>
  <c r="I13" i="4"/>
  <c r="X13" i="4"/>
  <c r="X14" i="4" s="1"/>
  <c r="V13" i="4"/>
  <c r="V14" i="4" s="1"/>
  <c r="T13" i="4"/>
  <c r="T14" i="4" s="1"/>
  <c r="R13" i="4"/>
  <c r="P13" i="4"/>
  <c r="N13" i="4"/>
  <c r="I8" i="5"/>
  <c r="V8" i="5"/>
  <c r="I7" i="5"/>
  <c r="R6" i="5"/>
  <c r="I6" i="5"/>
  <c r="T26" i="4" l="1"/>
  <c r="P20" i="1" s="1"/>
  <c r="P18" i="1"/>
  <c r="V26" i="4"/>
  <c r="R20" i="1" s="1"/>
  <c r="R18" i="1"/>
  <c r="X26" i="4"/>
  <c r="T20" i="1" s="1"/>
  <c r="T18" i="1"/>
  <c r="J13" i="4"/>
  <c r="N5" i="5"/>
  <c r="N11" i="5" s="1"/>
  <c r="J22" i="1" s="1"/>
  <c r="J23" i="1" s="1"/>
  <c r="J5" i="5"/>
  <c r="J11" i="5" s="1"/>
  <c r="F22" i="1" s="1"/>
  <c r="F23" i="1" s="1"/>
  <c r="I5" i="5"/>
  <c r="A8" i="7"/>
  <c r="X11" i="5"/>
  <c r="T22" i="1" s="1"/>
  <c r="T23" i="1" s="1"/>
  <c r="W11" i="5"/>
  <c r="S22" i="1" s="1"/>
  <c r="S23" i="1" s="1"/>
  <c r="V11" i="5"/>
  <c r="R22" i="1" s="1"/>
  <c r="R23" i="1" s="1"/>
  <c r="U11" i="5"/>
  <c r="Q22" i="1" s="1"/>
  <c r="Q23" i="1" s="1"/>
  <c r="T11" i="5"/>
  <c r="P22" i="1" s="1"/>
  <c r="P23" i="1" s="1"/>
  <c r="S11" i="5"/>
  <c r="O22" i="1" s="1"/>
  <c r="O23" i="1" s="1"/>
  <c r="R11" i="5"/>
  <c r="N22" i="1" s="1"/>
  <c r="N23" i="1" s="1"/>
  <c r="Q11" i="5"/>
  <c r="M22" i="1" s="1"/>
  <c r="M23" i="1" s="1"/>
  <c r="P11" i="5"/>
  <c r="L22" i="1" s="1"/>
  <c r="L23" i="1" s="1"/>
  <c r="O11" i="5"/>
  <c r="K22" i="1" s="1"/>
  <c r="K23" i="1" s="1"/>
  <c r="M11" i="5"/>
  <c r="I22" i="1" s="1"/>
  <c r="I23" i="1" s="1"/>
  <c r="L11" i="5"/>
  <c r="H22" i="1" s="1"/>
  <c r="H23" i="1" s="1"/>
  <c r="K11" i="5"/>
  <c r="G22" i="1" s="1"/>
  <c r="G23" i="1" s="1"/>
  <c r="G11" i="5"/>
  <c r="C22" i="1" s="1"/>
  <c r="C23" i="1" s="1"/>
  <c r="N12" i="2"/>
  <c r="J12" i="2" s="1"/>
  <c r="I12" i="2"/>
  <c r="T10" i="2"/>
  <c r="J10" i="2" s="1"/>
  <c r="I10" i="2"/>
  <c r="N9" i="1"/>
  <c r="N10" i="1" s="1"/>
  <c r="B9" i="1"/>
  <c r="X13" i="8"/>
  <c r="T9" i="1" s="1"/>
  <c r="T10" i="1" s="1"/>
  <c r="W13" i="8"/>
  <c r="S9" i="1" s="1"/>
  <c r="S10" i="1" s="1"/>
  <c r="U13" i="8"/>
  <c r="Q9" i="1" s="1"/>
  <c r="Q10" i="1" s="1"/>
  <c r="T13" i="8"/>
  <c r="P9" i="1" s="1"/>
  <c r="P10" i="1" s="1"/>
  <c r="S13" i="8"/>
  <c r="O9" i="1" s="1"/>
  <c r="O10" i="1" s="1"/>
  <c r="R13" i="8"/>
  <c r="Q13" i="8"/>
  <c r="M9" i="1" s="1"/>
  <c r="M10" i="1" s="1"/>
  <c r="P13" i="8"/>
  <c r="L9" i="1" s="1"/>
  <c r="L10" i="1" s="1"/>
  <c r="O13" i="8"/>
  <c r="K9" i="1" s="1"/>
  <c r="K10" i="1" s="1"/>
  <c r="N13" i="8"/>
  <c r="J9" i="1" s="1"/>
  <c r="J10" i="1" s="1"/>
  <c r="M13" i="8"/>
  <c r="I9" i="1" s="1"/>
  <c r="I10" i="1" s="1"/>
  <c r="L13" i="8"/>
  <c r="H9" i="1" s="1"/>
  <c r="H10" i="1" s="1"/>
  <c r="K13" i="8"/>
  <c r="G9" i="1" s="1"/>
  <c r="G10" i="1" s="1"/>
  <c r="G13" i="8"/>
  <c r="C9" i="1" s="1"/>
  <c r="C10" i="1" s="1"/>
  <c r="X11" i="2"/>
  <c r="J11" i="2" s="1"/>
  <c r="V11" i="2"/>
  <c r="I11" i="2"/>
  <c r="I5" i="8"/>
  <c r="I13" i="8" s="1"/>
  <c r="E9" i="1" s="1"/>
  <c r="E10" i="1" s="1"/>
  <c r="B4" i="7" s="1"/>
  <c r="I7" i="8"/>
  <c r="I9" i="8"/>
  <c r="V9" i="8"/>
  <c r="V13" i="8" s="1"/>
  <c r="R9" i="1" s="1"/>
  <c r="R10" i="1" s="1"/>
  <c r="T9" i="8"/>
  <c r="R9" i="8"/>
  <c r="J9" i="8"/>
  <c r="J7" i="8"/>
  <c r="J5" i="8"/>
  <c r="J13" i="8" s="1"/>
  <c r="F9" i="1" s="1"/>
  <c r="F10" i="1" s="1"/>
  <c r="I11" i="5" l="1"/>
  <c r="E22" i="1" s="1"/>
  <c r="E23" i="1" s="1"/>
  <c r="B8" i="7" s="1"/>
  <c r="A3" i="7"/>
  <c r="V17" i="3"/>
  <c r="J17" i="3" s="1"/>
  <c r="X16" i="3"/>
  <c r="P16" i="3"/>
  <c r="I17" i="3"/>
  <c r="I16" i="3"/>
  <c r="P10" i="3"/>
  <c r="J10" i="3" s="1"/>
  <c r="P9" i="3"/>
  <c r="J9" i="3" s="1"/>
  <c r="P8" i="3"/>
  <c r="I10" i="3"/>
  <c r="I9" i="3"/>
  <c r="J16" i="3" l="1"/>
  <c r="A17" i="1"/>
  <c r="A7" i="7" s="1"/>
  <c r="R12" i="4"/>
  <c r="P12" i="4"/>
  <c r="J12" i="4" s="1"/>
  <c r="I12" i="4"/>
  <c r="R11" i="4"/>
  <c r="P11" i="4"/>
  <c r="I11" i="4"/>
  <c r="R10" i="4"/>
  <c r="P10" i="4"/>
  <c r="I10" i="4"/>
  <c r="R9" i="4"/>
  <c r="P9" i="4"/>
  <c r="J8" i="4"/>
  <c r="R7" i="4"/>
  <c r="P7" i="4"/>
  <c r="N7" i="4"/>
  <c r="N14" i="4" s="1"/>
  <c r="I7" i="4"/>
  <c r="I9" i="4"/>
  <c r="I8" i="4"/>
  <c r="T9" i="2"/>
  <c r="J9" i="2" s="1"/>
  <c r="I9" i="2"/>
  <c r="R8" i="2"/>
  <c r="J8" i="2" s="1"/>
  <c r="I8" i="2"/>
  <c r="I7" i="2"/>
  <c r="P7" i="2"/>
  <c r="J7" i="2" s="1"/>
  <c r="N6" i="2"/>
  <c r="J6" i="2" s="1"/>
  <c r="I6" i="2"/>
  <c r="J9" i="4" l="1"/>
  <c r="N26" i="4"/>
  <c r="J20" i="1" s="1"/>
  <c r="J18" i="1"/>
  <c r="P14" i="4"/>
  <c r="R14" i="4"/>
  <c r="N18" i="1" s="1"/>
  <c r="I14" i="4"/>
  <c r="J10" i="4"/>
  <c r="J7" i="4"/>
  <c r="D14" i="1"/>
  <c r="B14" i="1"/>
  <c r="A14" i="1"/>
  <c r="A6" i="7" s="1"/>
  <c r="D13" i="1"/>
  <c r="A13" i="1"/>
  <c r="A5" i="7" s="1"/>
  <c r="X14" i="2"/>
  <c r="T6" i="1" s="1"/>
  <c r="T7" i="1" s="1"/>
  <c r="W14" i="2"/>
  <c r="S6" i="1" s="1"/>
  <c r="S7" i="1" s="1"/>
  <c r="V14" i="2"/>
  <c r="R6" i="1" s="1"/>
  <c r="R7" i="1" s="1"/>
  <c r="U14" i="2"/>
  <c r="Q6" i="1" s="1"/>
  <c r="Q7" i="1" s="1"/>
  <c r="T14" i="2"/>
  <c r="P6" i="1" s="1"/>
  <c r="P7" i="1" s="1"/>
  <c r="S14" i="2"/>
  <c r="O6" i="1" s="1"/>
  <c r="O7" i="1" s="1"/>
  <c r="R14" i="2"/>
  <c r="N6" i="1" s="1"/>
  <c r="N7" i="1" s="1"/>
  <c r="Q14" i="2"/>
  <c r="M6" i="1" s="1"/>
  <c r="M7" i="1" s="1"/>
  <c r="P14" i="2"/>
  <c r="L6" i="1" s="1"/>
  <c r="L7" i="1" s="1"/>
  <c r="O14" i="2"/>
  <c r="K6" i="1" s="1"/>
  <c r="K7" i="1" s="1"/>
  <c r="N14" i="2"/>
  <c r="J6" i="1" s="1"/>
  <c r="J7" i="1" s="1"/>
  <c r="M14" i="2"/>
  <c r="I6" i="1" s="1"/>
  <c r="I7" i="1" s="1"/>
  <c r="L14" i="2"/>
  <c r="H6" i="1" s="1"/>
  <c r="H7" i="1" s="1"/>
  <c r="K14" i="2"/>
  <c r="G6" i="1" s="1"/>
  <c r="G7" i="1" s="1"/>
  <c r="J14" i="2"/>
  <c r="F6" i="1" s="1"/>
  <c r="F7" i="1" s="1"/>
  <c r="I14" i="2"/>
  <c r="E6" i="1" s="1"/>
  <c r="E7" i="1" s="1"/>
  <c r="B3" i="7" s="1"/>
  <c r="G14" i="2"/>
  <c r="C6" i="1" s="1"/>
  <c r="C7" i="1" s="1"/>
  <c r="X12" i="3"/>
  <c r="T13" i="1" s="1"/>
  <c r="W12" i="3"/>
  <c r="S13" i="1" s="1"/>
  <c r="V12" i="3"/>
  <c r="R13" i="1" s="1"/>
  <c r="U12" i="3"/>
  <c r="Q13" i="1" s="1"/>
  <c r="T12" i="3"/>
  <c r="P13" i="1" s="1"/>
  <c r="S12" i="3"/>
  <c r="O13" i="1" s="1"/>
  <c r="R12" i="3"/>
  <c r="N13" i="1" s="1"/>
  <c r="Q12" i="3"/>
  <c r="M13" i="1" s="1"/>
  <c r="P12" i="3"/>
  <c r="L13" i="1" s="1"/>
  <c r="O12" i="3"/>
  <c r="K13" i="1" s="1"/>
  <c r="N12" i="3"/>
  <c r="J13" i="1" s="1"/>
  <c r="M12" i="3"/>
  <c r="I13" i="1" s="1"/>
  <c r="L12" i="3"/>
  <c r="H13" i="1" s="1"/>
  <c r="K12" i="3"/>
  <c r="G13" i="1" s="1"/>
  <c r="G12" i="3"/>
  <c r="C13" i="1" s="1"/>
  <c r="X19" i="3"/>
  <c r="T14" i="1" s="1"/>
  <c r="W19" i="3"/>
  <c r="S14" i="1" s="1"/>
  <c r="V19" i="3"/>
  <c r="R14" i="1" s="1"/>
  <c r="U19" i="3"/>
  <c r="Q14" i="1" s="1"/>
  <c r="T19" i="3"/>
  <c r="P14" i="1" s="1"/>
  <c r="S19" i="3"/>
  <c r="R19" i="3"/>
  <c r="N14" i="1" s="1"/>
  <c r="Q19" i="3"/>
  <c r="M14" i="1" s="1"/>
  <c r="P19" i="3"/>
  <c r="L14" i="1" s="1"/>
  <c r="O19" i="3"/>
  <c r="N19" i="3"/>
  <c r="J14" i="1" s="1"/>
  <c r="M19" i="3"/>
  <c r="I14" i="1" s="1"/>
  <c r="L19" i="3"/>
  <c r="H14" i="1" s="1"/>
  <c r="K19" i="3"/>
  <c r="G14" i="1" s="1"/>
  <c r="G19" i="3"/>
  <c r="I15" i="3"/>
  <c r="I19" i="3" s="1"/>
  <c r="E14" i="1" s="1"/>
  <c r="J29" i="3"/>
  <c r="J18" i="3"/>
  <c r="J15" i="3"/>
  <c r="J14" i="3"/>
  <c r="J13" i="3"/>
  <c r="J11" i="3"/>
  <c r="J8" i="3"/>
  <c r="J7" i="3"/>
  <c r="I8" i="3"/>
  <c r="I7" i="3"/>
  <c r="P26" i="4" l="1"/>
  <c r="L20" i="1" s="1"/>
  <c r="L18" i="1"/>
  <c r="I26" i="4"/>
  <c r="E18" i="1"/>
  <c r="R26" i="4"/>
  <c r="N20" i="1" s="1"/>
  <c r="E13" i="1"/>
  <c r="B5" i="7" s="1"/>
  <c r="S21" i="3"/>
  <c r="O21" i="3"/>
  <c r="G21" i="3"/>
  <c r="G15" i="1"/>
  <c r="G24" i="1" s="1"/>
  <c r="S15" i="1"/>
  <c r="S24" i="1" s="1"/>
  <c r="I12" i="3"/>
  <c r="I21" i="3" s="1"/>
  <c r="J19" i="3"/>
  <c r="H15" i="1"/>
  <c r="H24" i="1" s="1"/>
  <c r="L15" i="1"/>
  <c r="L24" i="1" s="1"/>
  <c r="P15" i="1"/>
  <c r="T15" i="1"/>
  <c r="T24" i="1" s="1"/>
  <c r="K21" i="3"/>
  <c r="W21" i="3"/>
  <c r="J12" i="3"/>
  <c r="F13" i="1" s="1"/>
  <c r="L21" i="3"/>
  <c r="P21" i="3"/>
  <c r="T21" i="3"/>
  <c r="X21" i="3"/>
  <c r="C14" i="1"/>
  <c r="C15" i="1" s="1"/>
  <c r="C24" i="1" s="1"/>
  <c r="K14" i="1"/>
  <c r="K15" i="1" s="1"/>
  <c r="K24" i="1" s="1"/>
  <c r="O14" i="1"/>
  <c r="O15" i="1" s="1"/>
  <c r="O24" i="1" s="1"/>
  <c r="J15" i="1"/>
  <c r="J24" i="1" s="1"/>
  <c r="M21" i="3"/>
  <c r="Q21" i="3"/>
  <c r="U21" i="3"/>
  <c r="N21" i="3"/>
  <c r="R21" i="3"/>
  <c r="V21" i="3"/>
  <c r="I15" i="1"/>
  <c r="I24" i="1" s="1"/>
  <c r="M15" i="1"/>
  <c r="M24" i="1" s="1"/>
  <c r="Q15" i="1"/>
  <c r="Q24" i="1" s="1"/>
  <c r="N15" i="1"/>
  <c r="R15" i="1"/>
  <c r="R24" i="1" s="1"/>
  <c r="J11" i="4"/>
  <c r="P24" i="1"/>
  <c r="E15" i="1" l="1"/>
  <c r="B7" i="7"/>
  <c r="E20" i="1"/>
  <c r="N24" i="1"/>
  <c r="J14" i="4"/>
  <c r="F18" i="1" s="1"/>
  <c r="E24" i="1"/>
  <c r="J21" i="3"/>
  <c r="F14" i="1"/>
  <c r="B6" i="7" s="1"/>
  <c r="B9" i="7" s="1"/>
  <c r="C8" i="7" s="1"/>
  <c r="J26" i="4" l="1"/>
  <c r="F20" i="1" s="1"/>
  <c r="C7" i="7"/>
  <c r="C4" i="7"/>
  <c r="C3" i="7"/>
  <c r="F15" i="1"/>
  <c r="C5" i="7"/>
  <c r="C6" i="7"/>
  <c r="F24" i="1" l="1"/>
  <c r="C9" i="7"/>
</calcChain>
</file>

<file path=xl/sharedStrings.xml><?xml version="1.0" encoding="utf-8"?>
<sst xmlns="http://schemas.openxmlformats.org/spreadsheetml/2006/main" count="569" uniqueCount="106">
  <si>
    <t>TOTAL</t>
  </si>
  <si>
    <t>FUTURE</t>
  </si>
  <si>
    <t>PROJECT</t>
  </si>
  <si>
    <t>AVERAGE</t>
  </si>
  <si>
    <t>POTENTIAL</t>
  </si>
  <si>
    <t>CITY</t>
  </si>
  <si>
    <t>COST</t>
  </si>
  <si>
    <t>COORDINATION</t>
  </si>
  <si>
    <t>TYPE</t>
  </si>
  <si>
    <t>RATING</t>
  </si>
  <si>
    <t>FUNDING SOURCE(S)</t>
  </si>
  <si>
    <t>SHARE</t>
  </si>
  <si>
    <t>TOWNSHIP</t>
  </si>
  <si>
    <t>None</t>
  </si>
  <si>
    <t>Rehabilitation</t>
  </si>
  <si>
    <t>Staff vehicle, EMS vehicle</t>
  </si>
  <si>
    <t>Replacement</t>
  </si>
  <si>
    <t>Fire Fund</t>
  </si>
  <si>
    <t>Brush Truck, Tanker</t>
  </si>
  <si>
    <t>Sub-Total</t>
  </si>
  <si>
    <t>.</t>
  </si>
  <si>
    <t>Station #1 Phase 2 Improvements</t>
  </si>
  <si>
    <t>Total</t>
  </si>
  <si>
    <t>FE-1</t>
  </si>
  <si>
    <t>FF-1</t>
  </si>
  <si>
    <t>Fire Equipment</t>
  </si>
  <si>
    <t>Fire Facilities</t>
  </si>
  <si>
    <t>New</t>
  </si>
  <si>
    <t>Liberty Road 16” Water Main (1)</t>
  </si>
  <si>
    <t>Water Fund</t>
  </si>
  <si>
    <t>I-94/Zeeb Road Second Crossing (1)</t>
  </si>
  <si>
    <t>Baker Road/Staebler Road Loop (1)</t>
  </si>
  <si>
    <t>Wagner Road 0.5 MG Water Tower (1)</t>
  </si>
  <si>
    <t>Develop Marshall Park</t>
  </si>
  <si>
    <t>Water System Improvements</t>
  </si>
  <si>
    <t>Develop West Scio Preserve</t>
  </si>
  <si>
    <t>Develop Wild Preserve</t>
  </si>
  <si>
    <t>Develop Township Hall Park</t>
  </si>
  <si>
    <t>Develop Sloan Preserve</t>
  </si>
  <si>
    <t>Develop Van Curler Preserve</t>
  </si>
  <si>
    <t>Park Development</t>
  </si>
  <si>
    <t xml:space="preserve">Engine, tanker </t>
  </si>
  <si>
    <t>Staff vehicle-inspector</t>
  </si>
  <si>
    <t>Property acquisition Station #2</t>
  </si>
  <si>
    <t>Station #2 Construction</t>
  </si>
  <si>
    <t>Improvement</t>
  </si>
  <si>
    <t>TBD</t>
  </si>
  <si>
    <t>WM-1</t>
  </si>
  <si>
    <t>WM-2</t>
  </si>
  <si>
    <t>WM-3</t>
  </si>
  <si>
    <t>WM-4</t>
  </si>
  <si>
    <t>FF-2</t>
  </si>
  <si>
    <t>FF-3</t>
  </si>
  <si>
    <t>Water Improvements</t>
  </si>
  <si>
    <t>PD-1</t>
  </si>
  <si>
    <t>ARV Replacement</t>
  </si>
  <si>
    <t>Manhole and Pipe Rehabilitation</t>
  </si>
  <si>
    <t>Forced Main Rehabilitation</t>
  </si>
  <si>
    <t>Drinking Water Loop</t>
  </si>
  <si>
    <t>Various</t>
  </si>
  <si>
    <t>Sewer Improvements</t>
  </si>
  <si>
    <t>Water Tower Rehabilitation</t>
  </si>
  <si>
    <t xml:space="preserve">Johnson Road </t>
  </si>
  <si>
    <t>Zeeb Road Phase III</t>
  </si>
  <si>
    <t>Zeeb Road Phase IV</t>
  </si>
  <si>
    <t>Zeeb Road Phase IV Bridge</t>
  </si>
  <si>
    <t xml:space="preserve">Sub-Total </t>
  </si>
  <si>
    <t>Parkland Sidewalk</t>
  </si>
  <si>
    <t>2022 FY</t>
  </si>
  <si>
    <t>2023 FY</t>
  </si>
  <si>
    <t>2024 FY</t>
  </si>
  <si>
    <t>2025 FY</t>
  </si>
  <si>
    <t>2026 FY</t>
  </si>
  <si>
    <t>W &amp; S Retained Earnings, Bond Sale</t>
  </si>
  <si>
    <t>W &amp; S Retained Earnings, Developer Contribution, Bond Sale</t>
  </si>
  <si>
    <t>Water Fund, Developer</t>
  </si>
  <si>
    <t>Various Park Improvements</t>
  </si>
  <si>
    <t>2027 FY</t>
  </si>
  <si>
    <t>General Fund Loan</t>
  </si>
  <si>
    <t>2022-2028 FISCAL YEAR(S) CAPITAL IMPROVEMENT PLAN</t>
  </si>
  <si>
    <t>(2022-2028)</t>
  </si>
  <si>
    <t>2028 FY</t>
  </si>
  <si>
    <t>PROJECT NAME</t>
  </si>
  <si>
    <t>WM-5</t>
  </si>
  <si>
    <t>WM-6</t>
  </si>
  <si>
    <t>WM-7</t>
  </si>
  <si>
    <t>SM-1</t>
  </si>
  <si>
    <t>SM-2</t>
  </si>
  <si>
    <t>SM-3</t>
  </si>
  <si>
    <t>PD-2</t>
  </si>
  <si>
    <t>TAP-1</t>
  </si>
  <si>
    <t>TAP-2</t>
  </si>
  <si>
    <t>TAP-3</t>
  </si>
  <si>
    <t>TAP-4</t>
  </si>
  <si>
    <t>25% Millage</t>
  </si>
  <si>
    <t>25% Millage, Grants, Donations</t>
  </si>
  <si>
    <t>10% SAD</t>
  </si>
  <si>
    <t>10% SAD, Other Township Funding</t>
  </si>
  <si>
    <t>Non-Motorized Path or Trail Improvement</t>
  </si>
  <si>
    <t>75% Millage, 10% SAD or Grants</t>
  </si>
  <si>
    <t>25% Millage, Grants, or Donations</t>
  </si>
  <si>
    <t>TAB-4</t>
  </si>
  <si>
    <t>Park and Pathway Development</t>
  </si>
  <si>
    <t>Non-Motorized Path and Trail Development</t>
  </si>
  <si>
    <t>Non-Motorized Path or Trail way</t>
  </si>
  <si>
    <t>Transportation Alternative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</si>
</sst>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0" fillId="0" borderId="0" xfId="0" applyFill="1"/>
    <xf numFmtId="0" fontId="5" fillId="0" borderId="11" xfId="0" applyFont="1" applyBorder="1" applyAlignment="1">
      <alignment horizontal="right"/>
    </xf>
    <xf numFmtId="0" fontId="0" fillId="0" borderId="10" xfId="0" applyBorder="1"/>
    <xf numFmtId="164" fontId="0" fillId="0" borderId="10" xfId="1" applyNumberFormat="1" applyFont="1" applyBorder="1"/>
    <xf numFmtId="9" fontId="0" fillId="0" borderId="10" xfId="2" applyFont="1" applyBorder="1"/>
    <xf numFmtId="0" fontId="0" fillId="5" borderId="10" xfId="0" applyFill="1" applyBorder="1"/>
    <xf numFmtId="164" fontId="5" fillId="0" borderId="11" xfId="1" applyNumberFormat="1" applyFont="1" applyBorder="1"/>
    <xf numFmtId="164" fontId="5" fillId="5" borderId="11" xfId="1" applyNumberFormat="1" applyFont="1" applyFill="1" applyBorder="1"/>
    <xf numFmtId="164" fontId="0" fillId="0" borderId="12" xfId="1" applyNumberFormat="1" applyFont="1" applyBorder="1"/>
    <xf numFmtId="9" fontId="0" fillId="0" borderId="12" xfId="2" applyFont="1" applyBorder="1"/>
    <xf numFmtId="164" fontId="0" fillId="5" borderId="12" xfId="1" applyNumberFormat="1" applyFont="1" applyFill="1" applyBorder="1"/>
    <xf numFmtId="0" fontId="0" fillId="0" borderId="12" xfId="0" applyBorder="1"/>
    <xf numFmtId="0" fontId="0" fillId="5" borderId="12" xfId="0" applyFill="1" applyBorder="1"/>
    <xf numFmtId="0" fontId="0" fillId="0" borderId="11" xfId="0" applyBorder="1"/>
    <xf numFmtId="0" fontId="0" fillId="0" borderId="1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Border="1"/>
    <xf numFmtId="0" fontId="0" fillId="0" borderId="16" xfId="0" applyBorder="1"/>
    <xf numFmtId="0" fontId="0" fillId="0" borderId="10" xfId="0" applyBorder="1" applyAlignment="1">
      <alignment wrapText="1"/>
    </xf>
    <xf numFmtId="0" fontId="5" fillId="3" borderId="16" xfId="0" applyFont="1" applyFill="1" applyBorder="1" applyAlignment="1">
      <alignment horizontal="right"/>
    </xf>
    <xf numFmtId="0" fontId="0" fillId="3" borderId="11" xfId="0" applyFill="1" applyBorder="1"/>
    <xf numFmtId="164" fontId="0" fillId="3" borderId="11" xfId="1" applyNumberFormat="1" applyFont="1" applyFill="1" applyBorder="1"/>
    <xf numFmtId="9" fontId="0" fillId="3" borderId="11" xfId="2" applyFont="1" applyFill="1" applyBorder="1"/>
    <xf numFmtId="0" fontId="0" fillId="0" borderId="18" xfId="0" applyBorder="1"/>
    <xf numFmtId="43" fontId="0" fillId="0" borderId="12" xfId="1" applyFont="1" applyBorder="1"/>
    <xf numFmtId="164" fontId="0" fillId="0" borderId="10" xfId="0" applyNumberFormat="1" applyBorder="1"/>
    <xf numFmtId="0" fontId="5" fillId="3" borderId="11" xfId="0" applyFont="1" applyFill="1" applyBorder="1" applyAlignment="1">
      <alignment horizontal="right"/>
    </xf>
    <xf numFmtId="164" fontId="0" fillId="3" borderId="13" xfId="0" applyNumberFormat="1" applyFill="1" applyBorder="1"/>
    <xf numFmtId="0" fontId="0" fillId="3" borderId="13" xfId="0" applyFill="1" applyBorder="1"/>
    <xf numFmtId="43" fontId="5" fillId="0" borderId="12" xfId="0" applyNumberFormat="1" applyFont="1" applyBorder="1" applyAlignment="1">
      <alignment horizontal="right"/>
    </xf>
    <xf numFmtId="0" fontId="0" fillId="0" borderId="20" xfId="0" applyBorder="1"/>
    <xf numFmtId="164" fontId="0" fillId="0" borderId="20" xfId="1" applyNumberFormat="1" applyFont="1" applyBorder="1"/>
    <xf numFmtId="9" fontId="0" fillId="0" borderId="20" xfId="2" applyFont="1" applyBorder="1"/>
    <xf numFmtId="164" fontId="0" fillId="0" borderId="20" xfId="0" applyNumberFormat="1" applyBorder="1"/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5" fillId="0" borderId="0" xfId="0" applyFont="1"/>
    <xf numFmtId="0" fontId="0" fillId="0" borderId="22" xfId="0" applyBorder="1"/>
    <xf numFmtId="0" fontId="0" fillId="0" borderId="19" xfId="0" applyBorder="1" applyAlignment="1">
      <alignment horizontal="center"/>
    </xf>
    <xf numFmtId="164" fontId="0" fillId="0" borderId="11" xfId="1" applyNumberFormat="1" applyFont="1" applyBorder="1"/>
    <xf numFmtId="164" fontId="0" fillId="5" borderId="11" xfId="1" applyNumberFormat="1" applyFont="1" applyFill="1" applyBorder="1"/>
    <xf numFmtId="0" fontId="0" fillId="0" borderId="10" xfId="0" applyBorder="1" applyAlignment="1">
      <alignment horizontal="right"/>
    </xf>
    <xf numFmtId="164" fontId="3" fillId="0" borderId="11" xfId="1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3" fontId="3" fillId="0" borderId="11" xfId="0" applyNumberFormat="1" applyFont="1" applyFill="1" applyBorder="1" applyAlignment="1">
      <alignment horizontal="center"/>
    </xf>
    <xf numFmtId="9" fontId="3" fillId="0" borderId="11" xfId="0" applyNumberFormat="1" applyFont="1" applyFill="1" applyBorder="1" applyAlignment="1">
      <alignment horizontal="center"/>
    </xf>
    <xf numFmtId="164" fontId="3" fillId="0" borderId="11" xfId="1" applyNumberFormat="1" applyFont="1" applyFill="1" applyBorder="1" applyAlignment="1">
      <alignment horizontal="center"/>
    </xf>
    <xf numFmtId="164" fontId="4" fillId="5" borderId="11" xfId="1" applyNumberFormat="1" applyFont="1" applyFill="1" applyBorder="1" applyAlignment="1">
      <alignment horizontal="center"/>
    </xf>
    <xf numFmtId="0" fontId="0" fillId="0" borderId="11" xfId="0" applyFill="1" applyBorder="1"/>
    <xf numFmtId="0" fontId="5" fillId="0" borderId="10" xfId="0" applyFont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165" fontId="5" fillId="0" borderId="10" xfId="2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0" fillId="0" borderId="19" xfId="0" applyFont="1" applyBorder="1" applyAlignment="1">
      <alignment horizontal="center" wrapText="1"/>
    </xf>
    <xf numFmtId="0" fontId="0" fillId="0" borderId="19" xfId="0" applyBorder="1"/>
    <xf numFmtId="0" fontId="0" fillId="0" borderId="23" xfId="0" applyBorder="1"/>
    <xf numFmtId="164" fontId="0" fillId="0" borderId="19" xfId="0" applyNumberFormat="1" applyBorder="1"/>
    <xf numFmtId="9" fontId="0" fillId="0" borderId="12" xfId="2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43" fontId="0" fillId="0" borderId="12" xfId="0" applyNumberFormat="1" applyFont="1" applyBorder="1" applyAlignment="1">
      <alignment horizontal="left"/>
    </xf>
    <xf numFmtId="164" fontId="1" fillId="0" borderId="29" xfId="1" applyNumberFormat="1" applyFont="1" applyBorder="1"/>
    <xf numFmtId="9" fontId="1" fillId="0" borderId="29" xfId="2" applyFont="1" applyBorder="1" applyAlignment="1">
      <alignment horizontal="center"/>
    </xf>
    <xf numFmtId="164" fontId="1" fillId="5" borderId="29" xfId="1" applyNumberFormat="1" applyFont="1" applyFill="1" applyBorder="1"/>
    <xf numFmtId="165" fontId="5" fillId="0" borderId="10" xfId="0" applyNumberFormat="1" applyFont="1" applyBorder="1" applyAlignment="1">
      <alignment horizontal="right"/>
    </xf>
    <xf numFmtId="0" fontId="5" fillId="0" borderId="12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29" xfId="0" applyFont="1" applyBorder="1"/>
    <xf numFmtId="164" fontId="0" fillId="0" borderId="29" xfId="1" applyNumberFormat="1" applyFont="1" applyBorder="1"/>
    <xf numFmtId="164" fontId="0" fillId="5" borderId="29" xfId="1" applyNumberFormat="1" applyFont="1" applyFill="1" applyBorder="1"/>
    <xf numFmtId="164" fontId="0" fillId="5" borderId="10" xfId="1" applyNumberFormat="1" applyFont="1" applyFill="1" applyBorder="1"/>
    <xf numFmtId="0" fontId="0" fillId="5" borderId="20" xfId="0" applyFill="1" applyBorder="1"/>
    <xf numFmtId="164" fontId="0" fillId="5" borderId="13" xfId="0" applyNumberFormat="1" applyFill="1" applyBorder="1"/>
    <xf numFmtId="0" fontId="0" fillId="5" borderId="11" xfId="0" applyFill="1" applyBorder="1"/>
    <xf numFmtId="164" fontId="0" fillId="5" borderId="10" xfId="0" applyNumberFormat="1" applyFill="1" applyBorder="1"/>
    <xf numFmtId="164" fontId="0" fillId="5" borderId="20" xfId="1" applyNumberFormat="1" applyFont="1" applyFill="1" applyBorder="1"/>
    <xf numFmtId="0" fontId="0" fillId="3" borderId="10" xfId="0" applyFill="1" applyBorder="1"/>
    <xf numFmtId="0" fontId="5" fillId="3" borderId="10" xfId="0" applyFont="1" applyFill="1" applyBorder="1" applyAlignment="1">
      <alignment horizontal="right"/>
    </xf>
    <xf numFmtId="0" fontId="0" fillId="3" borderId="17" xfId="0" applyFill="1" applyBorder="1"/>
    <xf numFmtId="0" fontId="0" fillId="3" borderId="28" xfId="0" applyFill="1" applyBorder="1"/>
    <xf numFmtId="0" fontId="0" fillId="3" borderId="23" xfId="0" applyFill="1" applyBorder="1"/>
    <xf numFmtId="0" fontId="0" fillId="3" borderId="19" xfId="0" applyFill="1" applyBorder="1"/>
    <xf numFmtId="164" fontId="0" fillId="3" borderId="10" xfId="0" applyNumberFormat="1" applyFill="1" applyBorder="1"/>
    <xf numFmtId="43" fontId="10" fillId="2" borderId="4" xfId="1" applyFont="1" applyFill="1" applyBorder="1" applyAlignment="1">
      <alignment horizontal="left"/>
    </xf>
    <xf numFmtId="43" fontId="10" fillId="2" borderId="4" xfId="1" applyFont="1" applyFill="1" applyBorder="1" applyAlignment="1">
      <alignment horizontal="center"/>
    </xf>
    <xf numFmtId="43" fontId="10" fillId="2" borderId="6" xfId="1" applyFont="1" applyFill="1" applyBorder="1" applyAlignment="1">
      <alignment horizontal="center"/>
    </xf>
    <xf numFmtId="9" fontId="10" fillId="2" borderId="6" xfId="0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43" fontId="10" fillId="2" borderId="7" xfId="1" applyFont="1" applyFill="1" applyBorder="1" applyAlignment="1">
      <alignment horizontal="left"/>
    </xf>
    <xf numFmtId="43" fontId="10" fillId="2" borderId="7" xfId="1" applyFont="1" applyFill="1" applyBorder="1" applyAlignment="1">
      <alignment horizontal="center"/>
    </xf>
    <xf numFmtId="43" fontId="10" fillId="2" borderId="9" xfId="1" applyFont="1" applyFill="1" applyBorder="1" applyAlignment="1">
      <alignment horizontal="center"/>
    </xf>
    <xf numFmtId="164" fontId="10" fillId="2" borderId="9" xfId="1" applyNumberFormat="1" applyFont="1" applyFill="1" applyBorder="1" applyAlignment="1">
      <alignment horizontal="center"/>
    </xf>
    <xf numFmtId="164" fontId="10" fillId="5" borderId="0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2" borderId="8" xfId="1" applyNumberFormat="1" applyFont="1" applyFill="1" applyBorder="1" applyAlignment="1">
      <alignment horizontal="center"/>
    </xf>
    <xf numFmtId="43" fontId="10" fillId="2" borderId="1" xfId="1" applyFont="1" applyFill="1" applyBorder="1" applyAlignment="1"/>
    <xf numFmtId="43" fontId="10" fillId="2" borderId="1" xfId="1" applyFont="1" applyFill="1" applyBorder="1" applyAlignment="1">
      <alignment horizontal="center"/>
    </xf>
    <xf numFmtId="43" fontId="10" fillId="2" borderId="21" xfId="1" applyFont="1" applyFill="1" applyBorder="1" applyAlignment="1">
      <alignment horizontal="center"/>
    </xf>
    <xf numFmtId="164" fontId="10" fillId="2" borderId="21" xfId="1" applyNumberFormat="1" applyFont="1" applyFill="1" applyBorder="1" applyAlignment="1">
      <alignment horizontal="center"/>
    </xf>
    <xf numFmtId="164" fontId="10" fillId="5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43" fontId="11" fillId="2" borderId="4" xfId="1" applyFont="1" applyFill="1" applyBorder="1" applyAlignment="1">
      <alignment horizontal="left"/>
    </xf>
    <xf numFmtId="43" fontId="11" fillId="2" borderId="4" xfId="1" applyFont="1" applyFill="1" applyBorder="1" applyAlignment="1">
      <alignment horizontal="center"/>
    </xf>
    <xf numFmtId="43" fontId="11" fillId="2" borderId="6" xfId="1" applyFont="1" applyFill="1" applyBorder="1" applyAlignment="1">
      <alignment horizontal="center"/>
    </xf>
    <xf numFmtId="9" fontId="11" fillId="2" borderId="6" xfId="0" applyNumberFormat="1" applyFont="1" applyFill="1" applyBorder="1" applyAlignment="1">
      <alignment horizontal="center"/>
    </xf>
    <xf numFmtId="164" fontId="11" fillId="2" borderId="6" xfId="1" applyNumberFormat="1" applyFont="1" applyFill="1" applyBorder="1" applyAlignment="1">
      <alignment horizontal="center"/>
    </xf>
    <xf numFmtId="43" fontId="11" fillId="2" borderId="7" xfId="1" applyFont="1" applyFill="1" applyBorder="1" applyAlignment="1">
      <alignment horizontal="left"/>
    </xf>
    <xf numFmtId="43" fontId="11" fillId="2" borderId="7" xfId="1" applyFont="1" applyFill="1" applyBorder="1" applyAlignment="1">
      <alignment horizontal="center"/>
    </xf>
    <xf numFmtId="43" fontId="11" fillId="2" borderId="9" xfId="1" applyFont="1" applyFill="1" applyBorder="1" applyAlignment="1">
      <alignment horizontal="center"/>
    </xf>
    <xf numFmtId="164" fontId="11" fillId="2" borderId="9" xfId="1" applyNumberFormat="1" applyFont="1" applyFill="1" applyBorder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 applyAlignment="1">
      <alignment horizontal="center"/>
    </xf>
    <xf numFmtId="164" fontId="11" fillId="2" borderId="8" xfId="1" applyNumberFormat="1" applyFont="1" applyFill="1" applyBorder="1" applyAlignment="1">
      <alignment horizontal="center"/>
    </xf>
    <xf numFmtId="43" fontId="11" fillId="2" borderId="1" xfId="1" applyFont="1" applyFill="1" applyBorder="1" applyAlignment="1"/>
    <xf numFmtId="43" fontId="11" fillId="2" borderId="1" xfId="1" applyFont="1" applyFill="1" applyBorder="1" applyAlignment="1">
      <alignment horizontal="center"/>
    </xf>
    <xf numFmtId="43" fontId="11" fillId="2" borderId="21" xfId="1" applyFont="1" applyFill="1" applyBorder="1" applyAlignment="1">
      <alignment horizontal="center"/>
    </xf>
    <xf numFmtId="164" fontId="11" fillId="2" borderId="21" xfId="1" applyNumberFormat="1" applyFont="1" applyFill="1" applyBorder="1" applyAlignment="1">
      <alignment horizontal="center"/>
    </xf>
    <xf numFmtId="164" fontId="11" fillId="5" borderId="2" xfId="1" applyNumberFormat="1" applyFont="1" applyFill="1" applyBorder="1" applyAlignment="1">
      <alignment horizontal="center"/>
    </xf>
    <xf numFmtId="164" fontId="11" fillId="2" borderId="2" xfId="1" applyNumberFormat="1" applyFont="1" applyFill="1" applyBorder="1" applyAlignment="1">
      <alignment horizontal="center"/>
    </xf>
    <xf numFmtId="164" fontId="11" fillId="2" borderId="3" xfId="1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29" xfId="0" applyFont="1" applyBorder="1" applyAlignment="1">
      <alignment horizontal="left" wrapText="1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43" fontId="10" fillId="2" borderId="5" xfId="1" applyFont="1" applyFill="1" applyBorder="1" applyAlignment="1">
      <alignment horizontal="center"/>
    </xf>
    <xf numFmtId="0" fontId="10" fillId="2" borderId="6" xfId="1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1" applyNumberFormat="1" applyFont="1" applyFill="1" applyBorder="1" applyAlignment="1">
      <alignment horizontal="center"/>
    </xf>
    <xf numFmtId="43" fontId="10" fillId="2" borderId="8" xfId="1" applyFont="1" applyFill="1" applyBorder="1" applyAlignment="1">
      <alignment horizontal="center"/>
    </xf>
    <xf numFmtId="43" fontId="10" fillId="2" borderId="24" xfId="1" applyFont="1" applyFill="1" applyBorder="1" applyAlignment="1">
      <alignment horizontal="center"/>
    </xf>
    <xf numFmtId="0" fontId="10" fillId="2" borderId="25" xfId="1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6" xfId="1" applyNumberFormat="1" applyFont="1" applyFill="1" applyBorder="1" applyAlignment="1">
      <alignment horizontal="center"/>
    </xf>
    <xf numFmtId="43" fontId="10" fillId="2" borderId="0" xfId="1" applyFont="1" applyFill="1" applyBorder="1" applyAlignment="1">
      <alignment horizontal="center"/>
    </xf>
    <xf numFmtId="43" fontId="10" fillId="2" borderId="3" xfId="1" applyFont="1" applyFill="1" applyBorder="1" applyAlignment="1">
      <alignment horizontal="center"/>
    </xf>
    <xf numFmtId="0" fontId="10" fillId="2" borderId="21" xfId="1" applyNumberFormat="1" applyFont="1" applyFill="1" applyBorder="1" applyAlignment="1">
      <alignment horizontal="center"/>
    </xf>
    <xf numFmtId="164" fontId="10" fillId="5" borderId="6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0" fontId="0" fillId="0" borderId="32" xfId="0" applyBorder="1"/>
    <xf numFmtId="49" fontId="6" fillId="0" borderId="30" xfId="0" applyNumberFormat="1" applyFont="1" applyBorder="1" applyAlignment="1">
      <alignment horizontal="center"/>
    </xf>
    <xf numFmtId="49" fontId="2" fillId="0" borderId="30" xfId="1" applyNumberFormat="1" applyFont="1" applyFill="1" applyBorder="1" applyAlignment="1">
      <alignment horizontal="center"/>
    </xf>
    <xf numFmtId="0" fontId="0" fillId="0" borderId="33" xfId="0" applyFont="1" applyBorder="1" applyAlignment="1">
      <alignment horizontal="center" wrapText="1"/>
    </xf>
    <xf numFmtId="164" fontId="0" fillId="0" borderId="34" xfId="0" applyNumberFormat="1" applyBorder="1"/>
    <xf numFmtId="9" fontId="0" fillId="0" borderId="28" xfId="2" applyFont="1" applyBorder="1"/>
    <xf numFmtId="164" fontId="0" fillId="0" borderId="33" xfId="0" applyNumberFormat="1" applyBorder="1"/>
    <xf numFmtId="0" fontId="0" fillId="5" borderId="34" xfId="0" applyFill="1" applyBorder="1"/>
    <xf numFmtId="164" fontId="0" fillId="0" borderId="34" xfId="1" applyNumberFormat="1" applyFont="1" applyBorder="1"/>
    <xf numFmtId="0" fontId="0" fillId="0" borderId="34" xfId="0" applyBorder="1"/>
    <xf numFmtId="0" fontId="0" fillId="0" borderId="35" xfId="0" applyBorder="1"/>
    <xf numFmtId="43" fontId="10" fillId="2" borderId="2" xfId="1" applyFont="1" applyFill="1" applyBorder="1" applyAlignment="1">
      <alignment horizontal="center"/>
    </xf>
    <xf numFmtId="0" fontId="10" fillId="2" borderId="36" xfId="1" applyNumberFormat="1" applyFont="1" applyFill="1" applyBorder="1" applyAlignment="1">
      <alignment horizontal="center"/>
    </xf>
    <xf numFmtId="43" fontId="7" fillId="0" borderId="11" xfId="1" applyFont="1" applyFill="1" applyBorder="1" applyAlignment="1">
      <alignment horizontal="left"/>
    </xf>
    <xf numFmtId="164" fontId="3" fillId="0" borderId="27" xfId="1" applyNumberFormat="1" applyFont="1" applyFill="1" applyBorder="1" applyAlignment="1">
      <alignment horizontal="left"/>
    </xf>
    <xf numFmtId="43" fontId="3" fillId="0" borderId="11" xfId="1" applyFont="1" applyFill="1" applyBorder="1" applyAlignment="1">
      <alignment horizontal="left"/>
    </xf>
    <xf numFmtId="0" fontId="3" fillId="0" borderId="11" xfId="1" applyNumberFormat="1" applyFont="1" applyFill="1" applyBorder="1" applyAlignment="1">
      <alignment horizontal="center"/>
    </xf>
    <xf numFmtId="164" fontId="0" fillId="3" borderId="13" xfId="1" applyNumberFormat="1" applyFont="1" applyFill="1" applyBorder="1"/>
    <xf numFmtId="9" fontId="0" fillId="3" borderId="13" xfId="2" applyFont="1" applyFill="1" applyBorder="1"/>
    <xf numFmtId="164" fontId="0" fillId="5" borderId="13" xfId="1" applyNumberFormat="1" applyFont="1" applyFill="1" applyBorder="1"/>
    <xf numFmtId="164" fontId="5" fillId="5" borderId="13" xfId="0" applyNumberFormat="1" applyFont="1" applyFill="1" applyBorder="1"/>
    <xf numFmtId="164" fontId="5" fillId="3" borderId="13" xfId="0" applyNumberFormat="1" applyFont="1" applyFill="1" applyBorder="1"/>
    <xf numFmtId="0" fontId="0" fillId="3" borderId="11" xfId="0" applyFill="1" applyBorder="1" applyAlignment="1">
      <alignment horizontal="left"/>
    </xf>
    <xf numFmtId="164" fontId="5" fillId="3" borderId="11" xfId="1" applyNumberFormat="1" applyFont="1" applyFill="1" applyBorder="1"/>
    <xf numFmtId="164" fontId="5" fillId="3" borderId="11" xfId="0" applyNumberFormat="1" applyFont="1" applyFill="1" applyBorder="1"/>
    <xf numFmtId="0" fontId="5" fillId="3" borderId="10" xfId="0" applyFont="1" applyFill="1" applyBorder="1"/>
    <xf numFmtId="164" fontId="5" fillId="3" borderId="10" xfId="1" applyNumberFormat="1" applyFont="1" applyFill="1" applyBorder="1"/>
    <xf numFmtId="9" fontId="5" fillId="3" borderId="10" xfId="2" applyFont="1" applyFill="1" applyBorder="1"/>
    <xf numFmtId="164" fontId="5" fillId="5" borderId="10" xfId="1" applyNumberFormat="1" applyFont="1" applyFill="1" applyBorder="1"/>
    <xf numFmtId="9" fontId="5" fillId="3" borderId="11" xfId="2" applyFont="1" applyFill="1" applyBorder="1" applyAlignment="1">
      <alignment horizontal="center"/>
    </xf>
    <xf numFmtId="9" fontId="5" fillId="0" borderId="11" xfId="2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9" fontId="0" fillId="0" borderId="29" xfId="2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164" fontId="11" fillId="5" borderId="6" xfId="1" applyNumberFormat="1" applyFont="1" applyFill="1" applyBorder="1" applyAlignment="1">
      <alignment horizontal="center"/>
    </xf>
    <xf numFmtId="164" fontId="11" fillId="5" borderId="21" xfId="1" applyNumberFormat="1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Border="1"/>
    <xf numFmtId="0" fontId="0" fillId="0" borderId="40" xfId="0" applyFont="1" applyBorder="1" applyAlignment="1">
      <alignment horizontal="center"/>
    </xf>
    <xf numFmtId="0" fontId="0" fillId="0" borderId="40" xfId="0" applyBorder="1"/>
    <xf numFmtId="0" fontId="9" fillId="0" borderId="41" xfId="0" applyFont="1" applyBorder="1" applyAlignment="1">
      <alignment horizontal="left"/>
    </xf>
    <xf numFmtId="0" fontId="0" fillId="0" borderId="0" xfId="0" applyAlignment="1"/>
    <xf numFmtId="0" fontId="0" fillId="0" borderId="0" xfId="0" applyFill="1" applyBorder="1" applyAlignment="1"/>
    <xf numFmtId="0" fontId="0" fillId="0" borderId="41" xfId="0" applyFont="1" applyBorder="1" applyAlignment="1">
      <alignment horizontal="left"/>
    </xf>
    <xf numFmtId="43" fontId="10" fillId="2" borderId="6" xfId="1" applyFont="1" applyFill="1" applyBorder="1" applyAlignment="1">
      <alignment horizontal="left"/>
    </xf>
    <xf numFmtId="43" fontId="10" fillId="2" borderId="9" xfId="1" applyFont="1" applyFill="1" applyBorder="1" applyAlignment="1">
      <alignment horizontal="left"/>
    </xf>
    <xf numFmtId="43" fontId="10" fillId="2" borderId="21" xfId="1" applyFont="1" applyFill="1" applyBorder="1" applyAlignment="1"/>
    <xf numFmtId="0" fontId="0" fillId="0" borderId="20" xfId="0" applyBorder="1" applyAlignment="1">
      <alignment wrapText="1"/>
    </xf>
    <xf numFmtId="0" fontId="5" fillId="0" borderId="14" xfId="0" applyFont="1" applyBorder="1" applyAlignment="1">
      <alignment horizontal="right"/>
    </xf>
    <xf numFmtId="164" fontId="0" fillId="0" borderId="41" xfId="1" applyNumberFormat="1" applyFont="1" applyBorder="1"/>
    <xf numFmtId="9" fontId="0" fillId="0" borderId="41" xfId="2" applyFont="1" applyBorder="1"/>
    <xf numFmtId="0" fontId="0" fillId="0" borderId="11" xfId="0" applyBorder="1" applyAlignment="1">
      <alignment wrapText="1"/>
    </xf>
    <xf numFmtId="9" fontId="0" fillId="0" borderId="11" xfId="2" applyFont="1" applyBorder="1"/>
    <xf numFmtId="0" fontId="0" fillId="0" borderId="12" xfId="0" applyBorder="1" applyAlignment="1">
      <alignment wrapText="1"/>
    </xf>
    <xf numFmtId="164" fontId="0" fillId="0" borderId="11" xfId="0" applyNumberFormat="1" applyBorder="1"/>
    <xf numFmtId="0" fontId="5" fillId="0" borderId="42" xfId="0" applyFont="1" applyBorder="1" applyAlignment="1">
      <alignment horizontal="center"/>
    </xf>
    <xf numFmtId="0" fontId="0" fillId="0" borderId="42" xfId="0" applyBorder="1"/>
    <xf numFmtId="0" fontId="0" fillId="5" borderId="42" xfId="0" applyFill="1" applyBorder="1"/>
    <xf numFmtId="164" fontId="0" fillId="0" borderId="42" xfId="0" applyNumberFormat="1" applyBorder="1"/>
    <xf numFmtId="164" fontId="0" fillId="0" borderId="42" xfId="1" applyNumberFormat="1" applyFont="1" applyBorder="1"/>
    <xf numFmtId="0" fontId="5" fillId="3" borderId="17" xfId="0" applyFont="1" applyFill="1" applyBorder="1" applyAlignment="1">
      <alignment horizontal="right"/>
    </xf>
    <xf numFmtId="0" fontId="0" fillId="0" borderId="10" xfId="0" applyBorder="1" applyAlignment="1"/>
    <xf numFmtId="0" fontId="0" fillId="0" borderId="41" xfId="0" applyBorder="1"/>
    <xf numFmtId="0" fontId="0" fillId="5" borderId="41" xfId="0" applyFill="1" applyBorder="1"/>
    <xf numFmtId="164" fontId="0" fillId="0" borderId="41" xfId="0" applyNumberFormat="1" applyBorder="1"/>
    <xf numFmtId="0" fontId="5" fillId="0" borderId="18" xfId="0" applyFont="1" applyBorder="1" applyAlignment="1"/>
    <xf numFmtId="0" fontId="5" fillId="0" borderId="43" xfId="0" applyFont="1" applyBorder="1" applyAlignment="1"/>
    <xf numFmtId="0" fontId="5" fillId="0" borderId="44" xfId="0" applyFont="1" applyBorder="1" applyAlignment="1"/>
    <xf numFmtId="0" fontId="0" fillId="0" borderId="41" xfId="0" applyBorder="1" applyAlignment="1">
      <alignment horizontal="left"/>
    </xf>
    <xf numFmtId="164" fontId="1" fillId="0" borderId="41" xfId="1" applyNumberFormat="1" applyFont="1" applyBorder="1"/>
    <xf numFmtId="0" fontId="5" fillId="0" borderId="41" xfId="0" applyFont="1" applyBorder="1" applyAlignment="1">
      <alignment horizontal="right"/>
    </xf>
    <xf numFmtId="164" fontId="1" fillId="0" borderId="45" xfId="1" applyNumberFormat="1" applyFont="1" applyBorder="1"/>
    <xf numFmtId="9" fontId="1" fillId="0" borderId="45" xfId="2" applyFont="1" applyBorder="1" applyAlignment="1">
      <alignment horizontal="center"/>
    </xf>
    <xf numFmtId="164" fontId="0" fillId="0" borderId="41" xfId="1" applyNumberFormat="1" applyFont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45" xfId="0" applyFont="1" applyBorder="1" applyAlignment="1">
      <alignment horizontal="right"/>
    </xf>
    <xf numFmtId="0" fontId="0" fillId="0" borderId="45" xfId="0" applyBorder="1" applyAlignment="1">
      <alignment horizontal="left"/>
    </xf>
    <xf numFmtId="49" fontId="10" fillId="2" borderId="15" xfId="1" applyNumberFormat="1" applyFont="1" applyFill="1" applyBorder="1" applyAlignment="1">
      <alignment horizontal="center"/>
    </xf>
    <xf numFmtId="49" fontId="10" fillId="2" borderId="31" xfId="1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49" fontId="10" fillId="5" borderId="15" xfId="1" applyNumberFormat="1" applyFont="1" applyFill="1" applyBorder="1" applyAlignment="1">
      <alignment horizontal="center"/>
    </xf>
    <xf numFmtId="49" fontId="10" fillId="5" borderId="31" xfId="1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</a:rPr>
              <a:t>2022-2028 FISCAL YEAR(S) CAPITAL IMPROVEMENT PLAN</a:t>
            </a:r>
          </a:p>
        </c:rich>
      </c:tx>
      <c:layout>
        <c:manualLayout>
          <c:xMode val="edge"/>
          <c:yMode val="edge"/>
          <c:x val="0.15530113297555159"/>
          <c:y val="3.228410008071024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137083937853026E-2"/>
          <c:y val="0.1647788094284825"/>
          <c:w val="0.83861286345054808"/>
          <c:h val="0.7050152262124505"/>
        </c:manualLayout>
      </c:layout>
      <c:pie3D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43-4CDC-B41D-26B645EB16AD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43-4CDC-B41D-26B645EB16AD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743-4CDC-B41D-26B645EB16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743-4CDC-B41D-26B645EB16AD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40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743-4CDC-B41D-26B645EB16AD}"/>
              </c:ext>
            </c:extLst>
          </c:dPt>
          <c:dLbls>
            <c:delete val="1"/>
          </c:dLbls>
          <c:cat>
            <c:strRef>
              <c:f>Charts!$A$3:$A$8</c:f>
              <c:strCache>
                <c:ptCount val="6"/>
                <c:pt idx="0">
                  <c:v>Water Improvements</c:v>
                </c:pt>
                <c:pt idx="1">
                  <c:v>Sewer Improvements</c:v>
                </c:pt>
                <c:pt idx="2">
                  <c:v>Fire Equipment</c:v>
                </c:pt>
                <c:pt idx="3">
                  <c:v>Fire Facilities</c:v>
                </c:pt>
                <c:pt idx="4">
                  <c:v>Park and Pathway Development</c:v>
                </c:pt>
                <c:pt idx="5">
                  <c:v>Transportation Alternative Plan</c:v>
                </c:pt>
              </c:strCache>
            </c:strRef>
          </c:cat>
          <c:val>
            <c:numRef>
              <c:f>Charts!$B$3:$B$8</c:f>
              <c:numCache>
                <c:formatCode>_(* #,##0_);_(* \(#,##0\);_(* "-"??_);_(@_)</c:formatCode>
                <c:ptCount val="6"/>
                <c:pt idx="0">
                  <c:v>20365000</c:v>
                </c:pt>
                <c:pt idx="1">
                  <c:v>9200000</c:v>
                </c:pt>
                <c:pt idx="2">
                  <c:v>1933000</c:v>
                </c:pt>
                <c:pt idx="3">
                  <c:v>12000000</c:v>
                </c:pt>
                <c:pt idx="4">
                  <c:v>5561750</c:v>
                </c:pt>
                <c:pt idx="5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43-4CDC-B41D-26B645EB16A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Water!$C$1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4743-4CDC-B41D-26B645EB16A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Water!$D$1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4743-4CDC-B41D-26B645EB16AD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Water!$E$1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43-4CDC-B41D-26B645EB16AD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Water!$F$1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43-4CDC-B41D-26B645EB16AD}"/>
            </c:ext>
          </c:extLst>
        </c:ser>
        <c:ser>
          <c:idx val="5"/>
          <c:order val="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Water!$G$1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4743-4CDC-B41D-26B645EB16AD}"/>
            </c:ext>
          </c:extLst>
        </c:ser>
        <c:ser>
          <c:idx val="6"/>
          <c:order val="6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Water!$H$1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4743-4CDC-B41D-26B645EB16AD}"/>
            </c:ext>
          </c:extLst>
        </c:ser>
        <c:ser>
          <c:idx val="7"/>
          <c:order val="7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Water!$I$1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4743-4CDC-B41D-26B645EB16AD}"/>
            </c:ext>
          </c:extLst>
        </c:ser>
        <c:ser>
          <c:idx val="8"/>
          <c:order val="8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Water!$J$1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2-4743-4CDC-B41D-26B645EB16AD}"/>
            </c:ext>
          </c:extLst>
        </c:ser>
        <c:ser>
          <c:idx val="9"/>
          <c:order val="9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Water!$K$1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4743-4CDC-B41D-26B645EB16AD}"/>
            </c:ext>
          </c:extLst>
        </c:ser>
        <c:ser>
          <c:idx val="10"/>
          <c:order val="1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Water!$L$1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4743-4CDC-B41D-26B645EB16AD}"/>
            </c:ext>
          </c:extLst>
        </c:ser>
        <c:ser>
          <c:idx val="11"/>
          <c:order val="1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Water!$M$1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5-4743-4CDC-B41D-26B645EB16AD}"/>
            </c:ext>
          </c:extLst>
        </c:ser>
        <c:ser>
          <c:idx val="12"/>
          <c:order val="1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Water!$N$1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6-4743-4CDC-B41D-26B645EB16AD}"/>
            </c:ext>
          </c:extLst>
        </c:ser>
        <c:ser>
          <c:idx val="13"/>
          <c:order val="1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Water!$O$1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7-4743-4CDC-B41D-26B645EB16AD}"/>
            </c:ext>
          </c:extLst>
        </c:ser>
        <c:ser>
          <c:idx val="14"/>
          <c:order val="14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Water!$P$1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8-4743-4CDC-B41D-26B645EB16AD}"/>
            </c:ext>
          </c:extLst>
        </c:ser>
        <c:ser>
          <c:idx val="15"/>
          <c:order val="1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Water!$Q$1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9-4743-4CDC-B41D-26B645EB16AD}"/>
            </c:ext>
          </c:extLst>
        </c:ser>
        <c:ser>
          <c:idx val="16"/>
          <c:order val="16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Water!$R$1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A-4743-4CDC-B41D-26B645EB16AD}"/>
            </c:ext>
          </c:extLst>
        </c:ser>
        <c:ser>
          <c:idx val="17"/>
          <c:order val="17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Water!$S$1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B-4743-4CDC-B41D-26B645EB16AD}"/>
            </c:ext>
          </c:extLst>
        </c:ser>
        <c:ser>
          <c:idx val="18"/>
          <c:order val="18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Water!$T$1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C-4743-4CDC-B41D-26B645EB16AD}"/>
            </c:ext>
          </c:extLst>
        </c:ser>
        <c:ser>
          <c:idx val="19"/>
          <c:order val="19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Water!$U$1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D-4743-4CDC-B41D-26B645EB16AD}"/>
            </c:ext>
          </c:extLst>
        </c:ser>
        <c:ser>
          <c:idx val="20"/>
          <c:order val="2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Water!$V$1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E-4743-4CDC-B41D-26B645EB16AD}"/>
            </c:ext>
          </c:extLst>
        </c:ser>
        <c:ser>
          <c:idx val="21"/>
          <c:order val="2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Water!$W$1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F-4743-4CDC-B41D-26B645EB16AD}"/>
            </c:ext>
          </c:extLst>
        </c:ser>
        <c:ser>
          <c:idx val="22"/>
          <c:order val="2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Water!$B$1</c:f>
              <c:strCache>
                <c:ptCount val="1"/>
                <c:pt idx="0">
                  <c:v>2022-2028 FISCAL YEAR(S) CAPITAL IMPROVEMENT PLAN</c:v>
                </c:pt>
              </c:strCache>
            </c:strRef>
          </c:cat>
          <c:val>
            <c:numRef>
              <c:f>Water!$X$1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0-4743-4CDC-B41D-26B645EB16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275393348640007E-2"/>
          <c:y val="0.85308446613664812"/>
          <c:w val="0.98641819146488618"/>
          <c:h val="0.12754507381492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333376</xdr:colOff>
      <xdr:row>0</xdr:row>
      <xdr:rowOff>180975</xdr:rowOff>
    </xdr:from>
    <xdr:to>
      <xdr:col>12</xdr:col>
      <xdr:colOff>409576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"/>
  <sheetViews>
    <sheetView tabSelected="1" workbookViewId="0">
      <selection activeCell="A28" sqref="A28"/>
    </sheetView>
  </sheetViews>
  <sheetFormatPr defaultRowHeight="15" x14ac:dyDescent="0.25"/>
  <cols>
    <col min="1" max="1" width="40.7109375" bestFit="1" customWidth="1"/>
    <col min="2" max="2" width="34.7109375" bestFit="1" customWidth="1"/>
    <col min="3" max="3" width="13.28515625" bestFit="1" customWidth="1"/>
    <col min="4" max="4" width="9.28515625" style="225" bestFit="1" customWidth="1"/>
    <col min="5" max="5" width="13.42578125" bestFit="1" customWidth="1"/>
    <col min="6" max="6" width="13.28515625" bestFit="1" customWidth="1"/>
    <col min="7" max="16" width="10.5703125" bestFit="1" customWidth="1"/>
    <col min="17" max="17" width="11.5703125" bestFit="1" customWidth="1"/>
    <col min="18" max="20" width="10.5703125" bestFit="1" customWidth="1"/>
  </cols>
  <sheetData>
    <row r="1" spans="1:20" ht="16.5" thickBot="1" x14ac:dyDescent="0.3">
      <c r="A1" s="230" t="s">
        <v>79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2"/>
    </row>
    <row r="2" spans="1:20" ht="15.75" thickBot="1" x14ac:dyDescent="0.3">
      <c r="A2" s="108"/>
      <c r="B2" s="109"/>
      <c r="C2" s="110" t="s">
        <v>0</v>
      </c>
      <c r="D2" s="111"/>
      <c r="E2" s="112" t="s">
        <v>0</v>
      </c>
      <c r="F2" s="110" t="s">
        <v>1</v>
      </c>
      <c r="G2" s="233" t="s">
        <v>68</v>
      </c>
      <c r="H2" s="234"/>
      <c r="I2" s="228" t="s">
        <v>69</v>
      </c>
      <c r="J2" s="229"/>
      <c r="K2" s="228" t="s">
        <v>70</v>
      </c>
      <c r="L2" s="229"/>
      <c r="M2" s="228" t="s">
        <v>71</v>
      </c>
      <c r="N2" s="229"/>
      <c r="O2" s="228" t="s">
        <v>72</v>
      </c>
      <c r="P2" s="229"/>
      <c r="Q2" s="228" t="s">
        <v>77</v>
      </c>
      <c r="R2" s="229"/>
      <c r="S2" s="228" t="s">
        <v>81</v>
      </c>
      <c r="T2" s="229"/>
    </row>
    <row r="3" spans="1:20" x14ac:dyDescent="0.25">
      <c r="A3" s="113"/>
      <c r="B3" s="114" t="s">
        <v>4</v>
      </c>
      <c r="C3" s="115" t="s">
        <v>2</v>
      </c>
      <c r="D3" s="115" t="s">
        <v>12</v>
      </c>
      <c r="E3" s="116" t="s">
        <v>12</v>
      </c>
      <c r="F3" s="115" t="s">
        <v>6</v>
      </c>
      <c r="G3" s="184" t="s">
        <v>2</v>
      </c>
      <c r="H3" s="117" t="s">
        <v>5</v>
      </c>
      <c r="I3" s="112" t="s">
        <v>2</v>
      </c>
      <c r="J3" s="118" t="s">
        <v>12</v>
      </c>
      <c r="K3" s="112" t="s">
        <v>2</v>
      </c>
      <c r="L3" s="118" t="s">
        <v>12</v>
      </c>
      <c r="M3" s="112" t="s">
        <v>2</v>
      </c>
      <c r="N3" s="118" t="s">
        <v>12</v>
      </c>
      <c r="O3" s="112" t="s">
        <v>2</v>
      </c>
      <c r="P3" s="118" t="s">
        <v>12</v>
      </c>
      <c r="Q3" s="112" t="s">
        <v>2</v>
      </c>
      <c r="R3" s="118" t="s">
        <v>12</v>
      </c>
      <c r="S3" s="112" t="s">
        <v>2</v>
      </c>
      <c r="T3" s="119" t="s">
        <v>12</v>
      </c>
    </row>
    <row r="4" spans="1:20" ht="15.75" thickBot="1" x14ac:dyDescent="0.3">
      <c r="A4" s="120" t="s">
        <v>82</v>
      </c>
      <c r="B4" s="121" t="s">
        <v>10</v>
      </c>
      <c r="C4" s="122" t="s">
        <v>6</v>
      </c>
      <c r="D4" s="122" t="s">
        <v>11</v>
      </c>
      <c r="E4" s="123" t="s">
        <v>6</v>
      </c>
      <c r="F4" s="122" t="s">
        <v>80</v>
      </c>
      <c r="G4" s="185" t="s">
        <v>6</v>
      </c>
      <c r="H4" s="124" t="s">
        <v>6</v>
      </c>
      <c r="I4" s="123" t="s">
        <v>6</v>
      </c>
      <c r="J4" s="125" t="s">
        <v>6</v>
      </c>
      <c r="K4" s="123" t="s">
        <v>6</v>
      </c>
      <c r="L4" s="125" t="s">
        <v>6</v>
      </c>
      <c r="M4" s="123" t="s">
        <v>6</v>
      </c>
      <c r="N4" s="125" t="s">
        <v>6</v>
      </c>
      <c r="O4" s="123" t="s">
        <v>6</v>
      </c>
      <c r="P4" s="125" t="s">
        <v>6</v>
      </c>
      <c r="Q4" s="123" t="s">
        <v>6</v>
      </c>
      <c r="R4" s="126" t="s">
        <v>6</v>
      </c>
      <c r="S4" s="123" t="s">
        <v>6</v>
      </c>
      <c r="T4" s="126" t="s">
        <v>6</v>
      </c>
    </row>
    <row r="5" spans="1:20" s="3" customFormat="1" x14ac:dyDescent="0.25">
      <c r="A5" s="47"/>
      <c r="B5" s="48"/>
      <c r="C5" s="49"/>
      <c r="D5" s="50"/>
      <c r="E5" s="51"/>
      <c r="F5" s="49"/>
      <c r="G5" s="52"/>
      <c r="H5" s="52"/>
      <c r="I5" s="51"/>
      <c r="J5" s="51"/>
      <c r="K5" s="51"/>
      <c r="L5" s="51"/>
      <c r="M5" s="51"/>
      <c r="N5" s="51"/>
      <c r="O5" s="51"/>
      <c r="P5" s="53"/>
      <c r="Q5" s="53"/>
      <c r="R5" s="53"/>
      <c r="S5" s="53"/>
      <c r="T5" s="53"/>
    </row>
    <row r="6" spans="1:20" ht="15.75" thickBot="1" x14ac:dyDescent="0.3">
      <c r="A6" s="71" t="s">
        <v>53</v>
      </c>
      <c r="B6" s="66" t="str">
        <f>Water!F6</f>
        <v>Water Fund, Developer</v>
      </c>
      <c r="C6" s="11">
        <f>Water!G14</f>
        <v>26300000</v>
      </c>
      <c r="D6" s="62" t="s">
        <v>59</v>
      </c>
      <c r="E6" s="11">
        <f>Water!I14</f>
        <v>20365000</v>
      </c>
      <c r="F6" s="11">
        <f>Water!J14</f>
        <v>13615000</v>
      </c>
      <c r="G6" s="13">
        <f>Water!K14</f>
        <v>0</v>
      </c>
      <c r="H6" s="13">
        <f>Water!L14</f>
        <v>0</v>
      </c>
      <c r="I6" s="11">
        <f>Water!M14</f>
        <v>6270000</v>
      </c>
      <c r="J6" s="11">
        <f>Water!N14</f>
        <v>3335000</v>
      </c>
      <c r="K6" s="11">
        <f>Water!O14</f>
        <v>3610000</v>
      </c>
      <c r="L6" s="11">
        <f>Water!P14</f>
        <v>3610000</v>
      </c>
      <c r="M6" s="11">
        <f>Water!Q14</f>
        <v>3450000</v>
      </c>
      <c r="N6" s="11">
        <f>Water!R14</f>
        <v>3450000</v>
      </c>
      <c r="O6" s="11">
        <f>Water!S14</f>
        <v>970000</v>
      </c>
      <c r="P6" s="11">
        <f>Water!T14</f>
        <v>970000</v>
      </c>
      <c r="Q6" s="11">
        <f>Water!U14</f>
        <v>1500000</v>
      </c>
      <c r="R6" s="11">
        <f>Water!V14</f>
        <v>1125000</v>
      </c>
      <c r="S6" s="11">
        <f>Water!W14</f>
        <v>1500000</v>
      </c>
      <c r="T6" s="11">
        <f>Water!X14</f>
        <v>1125000</v>
      </c>
    </row>
    <row r="7" spans="1:20" x14ac:dyDescent="0.25">
      <c r="A7" s="30" t="s">
        <v>19</v>
      </c>
      <c r="B7" s="169"/>
      <c r="C7" s="170">
        <f>SUM(C6)</f>
        <v>26300000</v>
      </c>
      <c r="D7" s="176"/>
      <c r="E7" s="170">
        <f t="shared" ref="E7:T7" si="0">SUM(E6)</f>
        <v>20365000</v>
      </c>
      <c r="F7" s="170">
        <f t="shared" si="0"/>
        <v>13615000</v>
      </c>
      <c r="G7" s="170">
        <f t="shared" si="0"/>
        <v>0</v>
      </c>
      <c r="H7" s="170">
        <f t="shared" si="0"/>
        <v>0</v>
      </c>
      <c r="I7" s="170">
        <f t="shared" si="0"/>
        <v>6270000</v>
      </c>
      <c r="J7" s="170">
        <f t="shared" si="0"/>
        <v>3335000</v>
      </c>
      <c r="K7" s="170">
        <f t="shared" si="0"/>
        <v>3610000</v>
      </c>
      <c r="L7" s="170">
        <f t="shared" si="0"/>
        <v>3610000</v>
      </c>
      <c r="M7" s="170">
        <f t="shared" si="0"/>
        <v>3450000</v>
      </c>
      <c r="N7" s="170">
        <f t="shared" si="0"/>
        <v>3450000</v>
      </c>
      <c r="O7" s="170">
        <f t="shared" si="0"/>
        <v>970000</v>
      </c>
      <c r="P7" s="170">
        <f t="shared" si="0"/>
        <v>970000</v>
      </c>
      <c r="Q7" s="170">
        <f t="shared" si="0"/>
        <v>1500000</v>
      </c>
      <c r="R7" s="170">
        <f t="shared" si="0"/>
        <v>1125000</v>
      </c>
      <c r="S7" s="170">
        <f t="shared" si="0"/>
        <v>1500000</v>
      </c>
      <c r="T7" s="170">
        <f t="shared" si="0"/>
        <v>1125000</v>
      </c>
    </row>
    <row r="8" spans="1:20" x14ac:dyDescent="0.25">
      <c r="A8" s="4"/>
      <c r="B8" s="128"/>
      <c r="C8" s="9"/>
      <c r="D8" s="177"/>
      <c r="E8" s="9"/>
      <c r="F8" s="9"/>
      <c r="G8" s="10"/>
      <c r="H8" s="1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0.75" thickBot="1" x14ac:dyDescent="0.3">
      <c r="A9" s="72" t="s">
        <v>60</v>
      </c>
      <c r="B9" s="129" t="str">
        <f>Sewer!F9</f>
        <v>W &amp; S Retained Earnings, Developer Contribution, Bond Sale</v>
      </c>
      <c r="C9" s="67">
        <f>Sewer!G13</f>
        <v>11700000</v>
      </c>
      <c r="D9" s="68" t="s">
        <v>59</v>
      </c>
      <c r="E9" s="67">
        <f>Sewer!I13</f>
        <v>9200000</v>
      </c>
      <c r="F9" s="67">
        <f>Sewer!J13</f>
        <v>11700000</v>
      </c>
      <c r="G9" s="69">
        <f>Sewer!K13</f>
        <v>0</v>
      </c>
      <c r="H9" s="69">
        <f>Sewer!L13</f>
        <v>0</v>
      </c>
      <c r="I9" s="67">
        <f>Sewer!M13</f>
        <v>450000</v>
      </c>
      <c r="J9" s="67">
        <f>Sewer!N13</f>
        <v>450000</v>
      </c>
      <c r="K9" s="67">
        <f>Sewer!O13</f>
        <v>250000</v>
      </c>
      <c r="L9" s="67">
        <f>Sewer!P13</f>
        <v>250000</v>
      </c>
      <c r="M9" s="67">
        <f>Sewer!Q13</f>
        <v>3250000</v>
      </c>
      <c r="N9" s="67">
        <f>Sewer!R9</f>
        <v>2250000</v>
      </c>
      <c r="O9" s="67">
        <f>Sewer!S13</f>
        <v>4250000</v>
      </c>
      <c r="P9" s="67">
        <f>Sewer!T13</f>
        <v>3250000</v>
      </c>
      <c r="Q9" s="67">
        <f>Sewer!U13</f>
        <v>3250000</v>
      </c>
      <c r="R9" s="67">
        <f>Sewer!V13</f>
        <v>2500000</v>
      </c>
      <c r="S9" s="67">
        <f>Sewer!W13</f>
        <v>250000</v>
      </c>
      <c r="T9" s="67">
        <f>Sewer!X13</f>
        <v>250000</v>
      </c>
    </row>
    <row r="10" spans="1:20" x14ac:dyDescent="0.25">
      <c r="A10" s="30" t="s">
        <v>19</v>
      </c>
      <c r="B10" s="169"/>
      <c r="C10" s="170">
        <f>SUM(C9)</f>
        <v>11700000</v>
      </c>
      <c r="D10" s="176"/>
      <c r="E10" s="170">
        <f t="shared" ref="E10:T10" si="1">SUM(E9)</f>
        <v>9200000</v>
      </c>
      <c r="F10" s="170">
        <f t="shared" si="1"/>
        <v>11700000</v>
      </c>
      <c r="G10" s="170">
        <f t="shared" si="1"/>
        <v>0</v>
      </c>
      <c r="H10" s="170">
        <f t="shared" si="1"/>
        <v>0</v>
      </c>
      <c r="I10" s="170">
        <f t="shared" si="1"/>
        <v>450000</v>
      </c>
      <c r="J10" s="170">
        <f t="shared" si="1"/>
        <v>450000</v>
      </c>
      <c r="K10" s="170">
        <f t="shared" si="1"/>
        <v>250000</v>
      </c>
      <c r="L10" s="170">
        <f t="shared" si="1"/>
        <v>250000</v>
      </c>
      <c r="M10" s="170">
        <f t="shared" si="1"/>
        <v>3250000</v>
      </c>
      <c r="N10" s="170">
        <f t="shared" si="1"/>
        <v>2250000</v>
      </c>
      <c r="O10" s="170">
        <f t="shared" si="1"/>
        <v>4250000</v>
      </c>
      <c r="P10" s="170">
        <f t="shared" si="1"/>
        <v>3250000</v>
      </c>
      <c r="Q10" s="170">
        <f t="shared" si="1"/>
        <v>3250000</v>
      </c>
      <c r="R10" s="170">
        <f t="shared" si="1"/>
        <v>2500000</v>
      </c>
      <c r="S10" s="170">
        <f t="shared" si="1"/>
        <v>250000</v>
      </c>
      <c r="T10" s="170">
        <f t="shared" si="1"/>
        <v>250000</v>
      </c>
    </row>
    <row r="11" spans="1:20" x14ac:dyDescent="0.25">
      <c r="A11" s="4"/>
      <c r="B11" s="128"/>
      <c r="C11" s="9"/>
      <c r="D11" s="177"/>
      <c r="E11" s="9"/>
      <c r="F11" s="9"/>
      <c r="G11" s="10"/>
      <c r="H11" s="1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75" thickBot="1" x14ac:dyDescent="0.3">
      <c r="A12" s="71" t="s">
        <v>17</v>
      </c>
      <c r="B12" s="130"/>
      <c r="C12" s="14"/>
      <c r="D12" s="127"/>
      <c r="E12" s="14"/>
      <c r="F12" s="14"/>
      <c r="G12" s="15"/>
      <c r="H12" s="15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A13" s="4" t="str">
        <f>Fire!B6</f>
        <v>Fire Equipment</v>
      </c>
      <c r="B13" s="128" t="s">
        <v>17</v>
      </c>
      <c r="C13" s="44">
        <f>Fire!G12</f>
        <v>1933000</v>
      </c>
      <c r="D13" s="178">
        <f>Fire!H8</f>
        <v>1</v>
      </c>
      <c r="E13" s="44">
        <f>Fire!G12</f>
        <v>1933000</v>
      </c>
      <c r="F13" s="44">
        <f>Fire!J12</f>
        <v>1933000</v>
      </c>
      <c r="G13" s="45">
        <f>Fire!K12</f>
        <v>75000</v>
      </c>
      <c r="H13" s="45">
        <f>Fire!L12</f>
        <v>75000</v>
      </c>
      <c r="I13" s="44">
        <f>Fire!M12</f>
        <v>0</v>
      </c>
      <c r="J13" s="44">
        <f>Fire!N12</f>
        <v>0</v>
      </c>
      <c r="K13" s="44">
        <f>Fire!O12</f>
        <v>1858000</v>
      </c>
      <c r="L13" s="44">
        <f>Fire!P12</f>
        <v>1858000</v>
      </c>
      <c r="M13" s="44">
        <f>Fire!Q12</f>
        <v>0</v>
      </c>
      <c r="N13" s="44">
        <f>Fire!R12</f>
        <v>0</v>
      </c>
      <c r="O13" s="44">
        <f>Fire!S12</f>
        <v>0</v>
      </c>
      <c r="P13" s="44">
        <f>Fire!T12</f>
        <v>0</v>
      </c>
      <c r="Q13" s="44">
        <f>Fire!U12</f>
        <v>0</v>
      </c>
      <c r="R13" s="44">
        <f>Fire!V12</f>
        <v>0</v>
      </c>
      <c r="S13" s="44">
        <f>Fire!W12</f>
        <v>0</v>
      </c>
      <c r="T13" s="44">
        <f>Fire!X12</f>
        <v>0</v>
      </c>
    </row>
    <row r="14" spans="1:20" ht="15.75" thickBot="1" x14ac:dyDescent="0.3">
      <c r="A14" s="33" t="str">
        <f>Fire!B14</f>
        <v>Fire Facilities</v>
      </c>
      <c r="B14" s="130" t="str">
        <f>Fire!F15</f>
        <v>General Fund Loan</v>
      </c>
      <c r="C14" s="11">
        <f>Fire!G19</f>
        <v>12000000</v>
      </c>
      <c r="D14" s="179">
        <f>Fire!H15</f>
        <v>1</v>
      </c>
      <c r="E14" s="11">
        <f>Fire!I19</f>
        <v>12000000</v>
      </c>
      <c r="F14" s="11">
        <f>Fire!J19</f>
        <v>12000000</v>
      </c>
      <c r="G14" s="13">
        <f>Fire!K19</f>
        <v>0</v>
      </c>
      <c r="H14" s="13">
        <f>Fire!L19</f>
        <v>0</v>
      </c>
      <c r="I14" s="11">
        <f>Fire!M19</f>
        <v>1500000</v>
      </c>
      <c r="J14" s="11">
        <f>Fire!N19</f>
        <v>1500000</v>
      </c>
      <c r="K14" s="11">
        <f>Fire!O19</f>
        <v>1500000</v>
      </c>
      <c r="L14" s="11">
        <f>Fire!P19</f>
        <v>1500000</v>
      </c>
      <c r="M14" s="11">
        <f>Fire!Q19</f>
        <v>0</v>
      </c>
      <c r="N14" s="11">
        <f>Fire!R19</f>
        <v>0</v>
      </c>
      <c r="O14" s="11">
        <f>Fire!S19</f>
        <v>0</v>
      </c>
      <c r="P14" s="11">
        <f>Fire!T19</f>
        <v>0</v>
      </c>
      <c r="Q14" s="11">
        <f>Fire!U19</f>
        <v>4000000</v>
      </c>
      <c r="R14" s="11">
        <f>Fire!V19</f>
        <v>4000000</v>
      </c>
      <c r="S14" s="11">
        <f>Fire!W19</f>
        <v>5000000</v>
      </c>
      <c r="T14" s="11">
        <f>Fire!X19</f>
        <v>5000000</v>
      </c>
    </row>
    <row r="15" spans="1:20" x14ac:dyDescent="0.25">
      <c r="A15" s="30" t="s">
        <v>19</v>
      </c>
      <c r="B15" s="169"/>
      <c r="C15" s="171">
        <f>SUM(C13:C14)</f>
        <v>13933000</v>
      </c>
      <c r="D15" s="180"/>
      <c r="E15" s="171">
        <f>SUM(E13:E14)</f>
        <v>13933000</v>
      </c>
      <c r="F15" s="171">
        <f t="shared" ref="F15:T15" si="2">SUM(F13:F14)</f>
        <v>13933000</v>
      </c>
      <c r="G15" s="171">
        <f t="shared" si="2"/>
        <v>75000</v>
      </c>
      <c r="H15" s="171">
        <f t="shared" si="2"/>
        <v>75000</v>
      </c>
      <c r="I15" s="171">
        <f t="shared" si="2"/>
        <v>1500000</v>
      </c>
      <c r="J15" s="171">
        <f t="shared" si="2"/>
        <v>1500000</v>
      </c>
      <c r="K15" s="171">
        <f t="shared" si="2"/>
        <v>3358000</v>
      </c>
      <c r="L15" s="171">
        <f t="shared" si="2"/>
        <v>3358000</v>
      </c>
      <c r="M15" s="171">
        <f t="shared" si="2"/>
        <v>0</v>
      </c>
      <c r="N15" s="171">
        <f t="shared" si="2"/>
        <v>0</v>
      </c>
      <c r="O15" s="171">
        <f t="shared" si="2"/>
        <v>0</v>
      </c>
      <c r="P15" s="171">
        <f t="shared" si="2"/>
        <v>0</v>
      </c>
      <c r="Q15" s="171">
        <f t="shared" si="2"/>
        <v>4000000</v>
      </c>
      <c r="R15" s="171">
        <f t="shared" si="2"/>
        <v>4000000</v>
      </c>
      <c r="S15" s="171">
        <f t="shared" si="2"/>
        <v>5000000</v>
      </c>
      <c r="T15" s="171">
        <f t="shared" si="2"/>
        <v>5000000</v>
      </c>
    </row>
    <row r="16" spans="1:20" x14ac:dyDescent="0.25">
      <c r="A16" s="5"/>
      <c r="B16" s="131"/>
      <c r="C16" s="5"/>
      <c r="D16" s="38"/>
      <c r="E16" s="5"/>
      <c r="F16" s="5"/>
      <c r="G16" s="8"/>
      <c r="H16" s="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5.75" thickBot="1" x14ac:dyDescent="0.3">
      <c r="A17" s="72" t="str">
        <f>'Park &amp; Pathway'!B5</f>
        <v>Park and Pathway Development</v>
      </c>
      <c r="B17" s="132"/>
      <c r="C17" s="67"/>
      <c r="D17" s="68"/>
      <c r="E17" s="67"/>
      <c r="F17" s="67"/>
      <c r="G17" s="69"/>
      <c r="H17" s="69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x14ac:dyDescent="0.25">
      <c r="A18" s="220" t="str">
        <f>'Park &amp; Pathway'!B6</f>
        <v>Park Development</v>
      </c>
      <c r="B18" s="218" t="str">
        <f>'Park &amp; Pathway'!F7</f>
        <v>25% Millage, Grants, Donations</v>
      </c>
      <c r="C18" s="219">
        <f>'Park &amp; Pathway'!G14</f>
        <v>1522500</v>
      </c>
      <c r="D18" s="223" t="s">
        <v>59</v>
      </c>
      <c r="E18" s="219">
        <f>'Park &amp; Pathway'!I14</f>
        <v>1269750</v>
      </c>
      <c r="F18" s="219">
        <f>'Park &amp; Pathway'!J14</f>
        <v>1269750</v>
      </c>
      <c r="G18" s="219">
        <f>'Park &amp; Pathway'!K14</f>
        <v>165000</v>
      </c>
      <c r="H18" s="219">
        <f>'Park &amp; Pathway'!L14</f>
        <v>123750</v>
      </c>
      <c r="I18" s="219">
        <f>'Park &amp; Pathway'!M14</f>
        <v>241250</v>
      </c>
      <c r="J18" s="219">
        <f>'Park &amp; Pathway'!N14</f>
        <v>191000</v>
      </c>
      <c r="K18" s="219">
        <f>'Park &amp; Pathway'!O14</f>
        <v>242250</v>
      </c>
      <c r="L18" s="219">
        <f>'Park &amp; Pathway'!P14</f>
        <v>191000</v>
      </c>
      <c r="M18" s="219">
        <f>'Park &amp; Pathway'!Q14</f>
        <v>231000</v>
      </c>
      <c r="N18" s="219">
        <f>'Park &amp; Pathway'!R14</f>
        <v>191000</v>
      </c>
      <c r="O18" s="219">
        <f>'Park &amp; Pathway'!S14</f>
        <v>208500</v>
      </c>
      <c r="P18" s="219">
        <f>'Park &amp; Pathway'!T14</f>
        <v>191000</v>
      </c>
      <c r="Q18" s="219">
        <f>'Park &amp; Pathway'!U14</f>
        <v>218500</v>
      </c>
      <c r="R18" s="219">
        <f>'Park &amp; Pathway'!V14</f>
        <v>191000</v>
      </c>
      <c r="S18" s="219">
        <f>'Park &amp; Pathway'!W14</f>
        <v>216000</v>
      </c>
      <c r="T18" s="219">
        <f>'Park &amp; Pathway'!X14</f>
        <v>191000</v>
      </c>
    </row>
    <row r="19" spans="1:20" ht="15.75" thickBot="1" x14ac:dyDescent="0.3">
      <c r="A19" s="226" t="str">
        <f>'Park &amp; Pathway'!B16</f>
        <v>Non-Motorized Path and Trail Development</v>
      </c>
      <c r="B19" s="227" t="str">
        <f>'Park &amp; Pathway'!F17</f>
        <v>75% Millage, 10% SAD or Grants</v>
      </c>
      <c r="C19" s="221">
        <f>'Park &amp; Pathway'!G24</f>
        <v>4292000</v>
      </c>
      <c r="D19" s="222">
        <f>'Park &amp; Pathway'!H21</f>
        <v>1</v>
      </c>
      <c r="E19" s="221">
        <f>'Park &amp; Pathway'!I24</f>
        <v>4292000</v>
      </c>
      <c r="F19" s="221">
        <f>'Park &amp; Pathway'!J24</f>
        <v>4292000</v>
      </c>
      <c r="G19" s="221">
        <f>'Park &amp; Pathway'!K24</f>
        <v>0</v>
      </c>
      <c r="H19" s="221">
        <f>'Park &amp; Pathway'!L24</f>
        <v>0</v>
      </c>
      <c r="I19" s="221">
        <f>'Park &amp; Pathway'!M24</f>
        <v>750000</v>
      </c>
      <c r="J19" s="221">
        <f>'Park &amp; Pathway'!N24</f>
        <v>750000</v>
      </c>
      <c r="K19" s="221">
        <f>'Park &amp; Pathway'!O24</f>
        <v>1250000</v>
      </c>
      <c r="L19" s="221">
        <f>'Park &amp; Pathway'!P24</f>
        <v>1500000</v>
      </c>
      <c r="M19" s="221">
        <f>'Park &amp; Pathway'!Q24</f>
        <v>573000</v>
      </c>
      <c r="N19" s="221">
        <f>'Park &amp; Pathway'!R24</f>
        <v>573000</v>
      </c>
      <c r="O19" s="221">
        <f>'Park &amp; Pathway'!S24</f>
        <v>573000</v>
      </c>
      <c r="P19" s="221">
        <f>'Park &amp; Pathway'!T24</f>
        <v>573000</v>
      </c>
      <c r="Q19" s="221">
        <f>'Park &amp; Pathway'!U24</f>
        <v>573000</v>
      </c>
      <c r="R19" s="221">
        <f>'Park &amp; Pathway'!V24</f>
        <v>573000</v>
      </c>
      <c r="S19" s="221">
        <f>'Park &amp; Pathway'!W24</f>
        <v>573000</v>
      </c>
      <c r="T19" s="221">
        <f>'Park &amp; Pathway'!X24</f>
        <v>573000</v>
      </c>
    </row>
    <row r="20" spans="1:20" x14ac:dyDescent="0.25">
      <c r="A20" s="30" t="s">
        <v>66</v>
      </c>
      <c r="B20" s="169"/>
      <c r="C20" s="171">
        <f>'Park &amp; Pathway'!G26</f>
        <v>5814500</v>
      </c>
      <c r="D20" s="224">
        <f>'Park &amp; Pathway'!H26</f>
        <v>0</v>
      </c>
      <c r="E20" s="171">
        <f>'Park &amp; Pathway'!I26</f>
        <v>5561750</v>
      </c>
      <c r="F20" s="171">
        <f>'Park &amp; Pathway'!J26</f>
        <v>5561750</v>
      </c>
      <c r="G20" s="171">
        <f>'Park &amp; Pathway'!K26</f>
        <v>165000</v>
      </c>
      <c r="H20" s="171">
        <f>'Park &amp; Pathway'!L26</f>
        <v>123750</v>
      </c>
      <c r="I20" s="171">
        <f>'Park &amp; Pathway'!M26</f>
        <v>991250</v>
      </c>
      <c r="J20" s="171">
        <f>'Park &amp; Pathway'!N26</f>
        <v>941000</v>
      </c>
      <c r="K20" s="171">
        <f>'Park &amp; Pathway'!O26</f>
        <v>1492250</v>
      </c>
      <c r="L20" s="171">
        <f>'Park &amp; Pathway'!P26</f>
        <v>1691000</v>
      </c>
      <c r="M20" s="171">
        <f>'Park &amp; Pathway'!Q26</f>
        <v>804000</v>
      </c>
      <c r="N20" s="171">
        <f>'Park &amp; Pathway'!R26</f>
        <v>764000</v>
      </c>
      <c r="O20" s="171">
        <f>'Park &amp; Pathway'!S26</f>
        <v>781500</v>
      </c>
      <c r="P20" s="171">
        <f>'Park &amp; Pathway'!T26</f>
        <v>764000</v>
      </c>
      <c r="Q20" s="171">
        <f>'Park &amp; Pathway'!U26</f>
        <v>791500</v>
      </c>
      <c r="R20" s="171">
        <f>'Park &amp; Pathway'!V26</f>
        <v>764000</v>
      </c>
      <c r="S20" s="171">
        <f>'Park &amp; Pathway'!W26</f>
        <v>789000</v>
      </c>
      <c r="T20" s="171">
        <f>'Park &amp; Pathway'!X26</f>
        <v>764000</v>
      </c>
    </row>
    <row r="21" spans="1:20" x14ac:dyDescent="0.25">
      <c r="A21" s="46"/>
      <c r="B21" s="131"/>
      <c r="C21" s="5"/>
      <c r="D21" s="38"/>
      <c r="E21" s="5"/>
      <c r="F21" s="5"/>
      <c r="G21" s="8"/>
      <c r="H21" s="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5.75" thickBot="1" x14ac:dyDescent="0.3">
      <c r="A22" s="73" t="s">
        <v>105</v>
      </c>
      <c r="B22" s="132" t="str">
        <f>TAP!F6</f>
        <v>10% SAD</v>
      </c>
      <c r="C22" s="74">
        <f>TAP!G11</f>
        <v>500000</v>
      </c>
      <c r="D22" s="181">
        <v>1</v>
      </c>
      <c r="E22" s="74">
        <f>TAP!I11</f>
        <v>500000</v>
      </c>
      <c r="F22" s="74">
        <f>TAP!J11</f>
        <v>500000</v>
      </c>
      <c r="G22" s="75">
        <f>TAP!K11</f>
        <v>0</v>
      </c>
      <c r="H22" s="75">
        <f>TAP!L11</f>
        <v>0</v>
      </c>
      <c r="I22" s="74">
        <f>TAP!M11</f>
        <v>350000</v>
      </c>
      <c r="J22" s="74">
        <f>TAP!N11</f>
        <v>350000</v>
      </c>
      <c r="K22" s="74">
        <f>TAP!O11</f>
        <v>50000</v>
      </c>
      <c r="L22" s="74">
        <f>TAP!P11</f>
        <v>50000</v>
      </c>
      <c r="M22" s="74">
        <f>TAP!Q11</f>
        <v>50000</v>
      </c>
      <c r="N22" s="74">
        <f>TAP!R11</f>
        <v>50000</v>
      </c>
      <c r="O22" s="74">
        <f>TAP!S11</f>
        <v>50000</v>
      </c>
      <c r="P22" s="74">
        <f>TAP!T11</f>
        <v>50000</v>
      </c>
      <c r="Q22" s="74">
        <f>TAP!U11</f>
        <v>0</v>
      </c>
      <c r="R22" s="74">
        <f>TAP!V11</f>
        <v>0</v>
      </c>
      <c r="S22" s="74">
        <f>TAP!W11</f>
        <v>0</v>
      </c>
      <c r="T22" s="74">
        <f>TAP!X11</f>
        <v>0</v>
      </c>
    </row>
    <row r="23" spans="1:20" ht="15.75" thickBot="1" x14ac:dyDescent="0.3">
      <c r="A23" s="30" t="s">
        <v>19</v>
      </c>
      <c r="B23" s="169"/>
      <c r="C23" s="171">
        <f>SUM(C21:C22)</f>
        <v>500000</v>
      </c>
      <c r="D23" s="180"/>
      <c r="E23" s="171">
        <f>SUM(E21:E22)</f>
        <v>500000</v>
      </c>
      <c r="F23" s="171">
        <f t="shared" ref="F23:T23" si="3">SUM(F21:F22)</f>
        <v>500000</v>
      </c>
      <c r="G23" s="171">
        <f t="shared" si="3"/>
        <v>0</v>
      </c>
      <c r="H23" s="171">
        <f t="shared" si="3"/>
        <v>0</v>
      </c>
      <c r="I23" s="171">
        <f t="shared" si="3"/>
        <v>350000</v>
      </c>
      <c r="J23" s="171">
        <f t="shared" si="3"/>
        <v>350000</v>
      </c>
      <c r="K23" s="171">
        <f t="shared" si="3"/>
        <v>50000</v>
      </c>
      <c r="L23" s="171">
        <f t="shared" si="3"/>
        <v>50000</v>
      </c>
      <c r="M23" s="171">
        <f t="shared" si="3"/>
        <v>50000</v>
      </c>
      <c r="N23" s="171">
        <f t="shared" si="3"/>
        <v>50000</v>
      </c>
      <c r="O23" s="171">
        <f t="shared" si="3"/>
        <v>50000</v>
      </c>
      <c r="P23" s="171">
        <f t="shared" si="3"/>
        <v>50000</v>
      </c>
      <c r="Q23" s="171">
        <f t="shared" si="3"/>
        <v>0</v>
      </c>
      <c r="R23" s="171">
        <f t="shared" si="3"/>
        <v>0</v>
      </c>
      <c r="S23" s="171">
        <f t="shared" si="3"/>
        <v>0</v>
      </c>
      <c r="T23" s="171">
        <f t="shared" si="3"/>
        <v>0</v>
      </c>
    </row>
    <row r="24" spans="1:20" ht="15.75" thickBot="1" x14ac:dyDescent="0.3">
      <c r="A24" s="83" t="s">
        <v>22</v>
      </c>
      <c r="B24" s="82"/>
      <c r="C24" s="168">
        <f>SUM(C7,C10,C15,C20,C23)</f>
        <v>58247500</v>
      </c>
      <c r="D24" s="182"/>
      <c r="E24" s="168">
        <f t="shared" ref="E24:T24" si="4">SUM(E7,E10,E15,E20,E23)</f>
        <v>49559750</v>
      </c>
      <c r="F24" s="168">
        <f t="shared" si="4"/>
        <v>45309750</v>
      </c>
      <c r="G24" s="167">
        <f t="shared" si="4"/>
        <v>240000</v>
      </c>
      <c r="H24" s="167">
        <f t="shared" si="4"/>
        <v>198750</v>
      </c>
      <c r="I24" s="168">
        <f t="shared" si="4"/>
        <v>9561250</v>
      </c>
      <c r="J24" s="168">
        <f t="shared" si="4"/>
        <v>6576000</v>
      </c>
      <c r="K24" s="168">
        <f t="shared" si="4"/>
        <v>8760250</v>
      </c>
      <c r="L24" s="168">
        <f t="shared" si="4"/>
        <v>8959000</v>
      </c>
      <c r="M24" s="168">
        <f t="shared" si="4"/>
        <v>7554000</v>
      </c>
      <c r="N24" s="168">
        <f t="shared" si="4"/>
        <v>6514000</v>
      </c>
      <c r="O24" s="168">
        <f t="shared" si="4"/>
        <v>6051500</v>
      </c>
      <c r="P24" s="168">
        <f t="shared" si="4"/>
        <v>5034000</v>
      </c>
      <c r="Q24" s="168">
        <f t="shared" si="4"/>
        <v>9541500</v>
      </c>
      <c r="R24" s="168">
        <f t="shared" si="4"/>
        <v>8389000</v>
      </c>
      <c r="S24" s="168">
        <f t="shared" si="4"/>
        <v>7539000</v>
      </c>
      <c r="T24" s="168">
        <f t="shared" si="4"/>
        <v>7139000</v>
      </c>
    </row>
    <row r="25" spans="1:20" ht="15.75" thickTop="1" x14ac:dyDescent="0.25"/>
  </sheetData>
  <mergeCells count="8">
    <mergeCell ref="Q2:R2"/>
    <mergeCell ref="S2:T2"/>
    <mergeCell ref="A1:T1"/>
    <mergeCell ref="G2:H2"/>
    <mergeCell ref="I2:J2"/>
    <mergeCell ref="K2:L2"/>
    <mergeCell ref="M2:N2"/>
    <mergeCell ref="O2:P2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9"/>
  <sheetViews>
    <sheetView workbookViewId="0">
      <selection activeCell="A8" sqref="A8"/>
    </sheetView>
  </sheetViews>
  <sheetFormatPr defaultRowHeight="15" x14ac:dyDescent="0.25"/>
  <cols>
    <col min="1" max="1" width="29.85546875" bestFit="1" customWidth="1"/>
    <col min="2" max="2" width="14.28515625" bestFit="1" customWidth="1"/>
    <col min="3" max="3" width="17.28515625" customWidth="1"/>
  </cols>
  <sheetData>
    <row r="2" spans="1:3" x14ac:dyDescent="0.25">
      <c r="A2" s="235" t="str">
        <f>'Aggr CIP'!A1:W1</f>
        <v>2022-2028 FISCAL YEAR(S) CAPITAL IMPROVEMENT PLAN</v>
      </c>
      <c r="B2" s="235"/>
      <c r="C2" s="235"/>
    </row>
    <row r="3" spans="1:3" x14ac:dyDescent="0.25">
      <c r="A3" s="183" t="str">
        <f>'Aggr CIP'!A6</f>
        <v>Water Improvements</v>
      </c>
      <c r="B3" s="55">
        <f>'Aggr CIP'!E7</f>
        <v>20365000</v>
      </c>
      <c r="C3" s="56">
        <f>B3/$B$9</f>
        <v>0.41091813417137901</v>
      </c>
    </row>
    <row r="4" spans="1:3" x14ac:dyDescent="0.25">
      <c r="A4" s="57" t="s">
        <v>60</v>
      </c>
      <c r="B4" s="55">
        <f>'Aggr CIP'!E10</f>
        <v>9200000</v>
      </c>
      <c r="C4" s="56">
        <f>B4/$B$9</f>
        <v>0.18563451187707766</v>
      </c>
    </row>
    <row r="5" spans="1:3" x14ac:dyDescent="0.25">
      <c r="A5" s="57" t="str">
        <f>'Aggr CIP'!A13</f>
        <v>Fire Equipment</v>
      </c>
      <c r="B5" s="55">
        <f>'Aggr CIP'!E13</f>
        <v>1933000</v>
      </c>
      <c r="C5" s="56">
        <f t="shared" ref="C5:C8" si="0">B5/$B$9</f>
        <v>3.9003425158520774E-2</v>
      </c>
    </row>
    <row r="6" spans="1:3" x14ac:dyDescent="0.25">
      <c r="A6" s="41" t="str">
        <f>'Aggr CIP'!A14</f>
        <v>Fire Facilities</v>
      </c>
      <c r="B6" s="55">
        <f>'Aggr CIP'!F14</f>
        <v>12000000</v>
      </c>
      <c r="C6" s="56">
        <f t="shared" si="0"/>
        <v>0.24213197201357956</v>
      </c>
    </row>
    <row r="7" spans="1:3" x14ac:dyDescent="0.25">
      <c r="A7" s="57" t="str">
        <f>'Aggr CIP'!A17</f>
        <v>Park and Pathway Development</v>
      </c>
      <c r="B7" s="55">
        <f>'Park &amp; Pathway'!I26</f>
        <v>5561750</v>
      </c>
      <c r="C7" s="56">
        <f t="shared" si="0"/>
        <v>0.11222312461221051</v>
      </c>
    </row>
    <row r="8" spans="1:3" x14ac:dyDescent="0.25">
      <c r="A8" s="57" t="str">
        <f>'Aggr CIP'!A22</f>
        <v>Transportation Alternative Plan</v>
      </c>
      <c r="B8" s="55">
        <f>'Aggr CIP'!E23</f>
        <v>500000</v>
      </c>
      <c r="C8" s="56">
        <f t="shared" si="0"/>
        <v>1.0088832167232482E-2</v>
      </c>
    </row>
    <row r="9" spans="1:3" x14ac:dyDescent="0.25">
      <c r="A9" s="54" t="s">
        <v>22</v>
      </c>
      <c r="B9" s="55">
        <f>SUM(B3:B8)</f>
        <v>49559750</v>
      </c>
      <c r="C9" s="70">
        <f>SUM(C3:C8)</f>
        <v>0.99999999999999989</v>
      </c>
    </row>
  </sheetData>
  <mergeCells count="1">
    <mergeCell ref="A2:C2"/>
  </mergeCells>
  <pageMargins left="0.7" right="0.7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7"/>
  <sheetViews>
    <sheetView workbookViewId="0">
      <selection activeCell="B1" sqref="B1:X1"/>
    </sheetView>
  </sheetViews>
  <sheetFormatPr defaultRowHeight="15" x14ac:dyDescent="0.25"/>
  <cols>
    <col min="2" max="2" width="37" bestFit="1" customWidth="1"/>
    <col min="3" max="3" width="12.140625" bestFit="1" customWidth="1"/>
    <col min="4" max="4" width="15.140625" bestFit="1" customWidth="1"/>
    <col min="6" max="6" width="18.42578125" customWidth="1"/>
    <col min="7" max="7" width="13.28515625" bestFit="1" customWidth="1"/>
    <col min="9" max="10" width="11.5703125" bestFit="1" customWidth="1"/>
    <col min="11" max="12" width="10.5703125" bestFit="1" customWidth="1"/>
    <col min="13" max="14" width="11.5703125" bestFit="1" customWidth="1"/>
    <col min="15" max="15" width="10.5703125" bestFit="1" customWidth="1"/>
    <col min="16" max="16" width="12.5703125" bestFit="1" customWidth="1"/>
    <col min="17" max="18" width="10.5703125" bestFit="1" customWidth="1"/>
    <col min="21" max="24" width="10.5703125" bestFit="1" customWidth="1"/>
  </cols>
  <sheetData>
    <row r="1" spans="1:24" ht="16.5" thickBot="1" x14ac:dyDescent="0.3">
      <c r="B1" s="236" t="s">
        <v>79</v>
      </c>
      <c r="C1" s="237"/>
      <c r="D1" s="238"/>
      <c r="E1" s="238"/>
      <c r="F1" s="238"/>
      <c r="G1" s="238"/>
      <c r="H1" s="238"/>
      <c r="I1" s="238"/>
      <c r="J1" s="238"/>
      <c r="K1" s="237"/>
      <c r="L1" s="237"/>
      <c r="M1" s="237"/>
      <c r="N1" s="237"/>
      <c r="O1" s="238"/>
      <c r="P1" s="238"/>
      <c r="Q1" s="238"/>
      <c r="R1" s="238"/>
      <c r="S1" s="238"/>
      <c r="T1" s="238"/>
      <c r="U1" s="238"/>
      <c r="V1" s="238"/>
      <c r="W1" s="238"/>
      <c r="X1" s="239"/>
    </row>
    <row r="2" spans="1:24" ht="15.75" thickBot="1" x14ac:dyDescent="0.3">
      <c r="B2" s="89"/>
      <c r="C2" s="91"/>
      <c r="D2" s="133"/>
      <c r="E2" s="134"/>
      <c r="F2" s="90"/>
      <c r="G2" s="91" t="s">
        <v>0</v>
      </c>
      <c r="H2" s="92"/>
      <c r="I2" s="93" t="s">
        <v>0</v>
      </c>
      <c r="J2" s="90" t="s">
        <v>1</v>
      </c>
      <c r="K2" s="233" t="s">
        <v>68</v>
      </c>
      <c r="L2" s="234"/>
      <c r="M2" s="228" t="s">
        <v>69</v>
      </c>
      <c r="N2" s="229"/>
      <c r="O2" s="228" t="s">
        <v>70</v>
      </c>
      <c r="P2" s="229"/>
      <c r="Q2" s="228" t="s">
        <v>71</v>
      </c>
      <c r="R2" s="229"/>
      <c r="S2" s="228" t="s">
        <v>72</v>
      </c>
      <c r="T2" s="229"/>
      <c r="U2" s="228" t="s">
        <v>77</v>
      </c>
      <c r="V2" s="229"/>
      <c r="W2" s="228" t="s">
        <v>81</v>
      </c>
      <c r="X2" s="229"/>
    </row>
    <row r="3" spans="1:24" x14ac:dyDescent="0.25">
      <c r="B3" s="94"/>
      <c r="C3" s="96" t="s">
        <v>2</v>
      </c>
      <c r="D3" s="135" t="s">
        <v>2</v>
      </c>
      <c r="E3" s="136" t="s">
        <v>3</v>
      </c>
      <c r="F3" s="95" t="s">
        <v>4</v>
      </c>
      <c r="G3" s="96" t="s">
        <v>2</v>
      </c>
      <c r="H3" s="96" t="s">
        <v>12</v>
      </c>
      <c r="I3" s="97" t="s">
        <v>12</v>
      </c>
      <c r="J3" s="96" t="s">
        <v>6</v>
      </c>
      <c r="K3" s="145" t="s">
        <v>2</v>
      </c>
      <c r="L3" s="98" t="s">
        <v>12</v>
      </c>
      <c r="M3" s="93" t="s">
        <v>2</v>
      </c>
      <c r="N3" s="99" t="s">
        <v>12</v>
      </c>
      <c r="O3" s="93" t="s">
        <v>2</v>
      </c>
      <c r="P3" s="99" t="s">
        <v>12</v>
      </c>
      <c r="Q3" s="93" t="s">
        <v>2</v>
      </c>
      <c r="R3" s="99" t="s">
        <v>12</v>
      </c>
      <c r="S3" s="93" t="s">
        <v>2</v>
      </c>
      <c r="T3" s="99" t="s">
        <v>12</v>
      </c>
      <c r="U3" s="93" t="s">
        <v>2</v>
      </c>
      <c r="V3" s="99" t="s">
        <v>12</v>
      </c>
      <c r="W3" s="93" t="s">
        <v>2</v>
      </c>
      <c r="X3" s="100" t="s">
        <v>12</v>
      </c>
    </row>
    <row r="4" spans="1:24" ht="15.75" thickBot="1" x14ac:dyDescent="0.3">
      <c r="B4" s="101" t="s">
        <v>82</v>
      </c>
      <c r="C4" s="103" t="s">
        <v>7</v>
      </c>
      <c r="D4" s="143" t="s">
        <v>8</v>
      </c>
      <c r="E4" s="144" t="s">
        <v>9</v>
      </c>
      <c r="F4" s="102" t="s">
        <v>10</v>
      </c>
      <c r="G4" s="103" t="s">
        <v>6</v>
      </c>
      <c r="H4" s="103" t="s">
        <v>11</v>
      </c>
      <c r="I4" s="104" t="s">
        <v>6</v>
      </c>
      <c r="J4" s="103" t="s">
        <v>80</v>
      </c>
      <c r="K4" s="146" t="s">
        <v>6</v>
      </c>
      <c r="L4" s="105" t="s">
        <v>6</v>
      </c>
      <c r="M4" s="104" t="s">
        <v>6</v>
      </c>
      <c r="N4" s="106" t="s">
        <v>6</v>
      </c>
      <c r="O4" s="104" t="s">
        <v>6</v>
      </c>
      <c r="P4" s="106" t="s">
        <v>6</v>
      </c>
      <c r="Q4" s="104" t="s">
        <v>6</v>
      </c>
      <c r="R4" s="106" t="s">
        <v>6</v>
      </c>
      <c r="S4" s="104" t="s">
        <v>6</v>
      </c>
      <c r="T4" s="106" t="s">
        <v>6</v>
      </c>
      <c r="U4" s="104" t="s">
        <v>6</v>
      </c>
      <c r="V4" s="107" t="s">
        <v>6</v>
      </c>
      <c r="W4" s="104" t="s">
        <v>6</v>
      </c>
      <c r="X4" s="107" t="s">
        <v>6</v>
      </c>
    </row>
    <row r="5" spans="1:24" s="3" customFormat="1" x14ac:dyDescent="0.25">
      <c r="B5" s="160" t="s">
        <v>34</v>
      </c>
      <c r="C5" s="161"/>
      <c r="D5" s="162"/>
      <c r="E5" s="163"/>
      <c r="F5" s="48"/>
      <c r="G5" s="49"/>
      <c r="H5" s="50"/>
      <c r="I5" s="51"/>
      <c r="J5" s="49"/>
      <c r="K5" s="52"/>
      <c r="L5" s="52"/>
      <c r="M5" s="51"/>
      <c r="N5" s="51"/>
      <c r="O5" s="51"/>
      <c r="P5" s="51"/>
      <c r="Q5" s="51"/>
      <c r="R5" s="51"/>
      <c r="S5" s="51"/>
      <c r="T5" s="53"/>
      <c r="U5" s="53"/>
      <c r="V5" s="53"/>
      <c r="W5" s="53"/>
      <c r="X5" s="53"/>
    </row>
    <row r="6" spans="1:24" ht="30" x14ac:dyDescent="0.25">
      <c r="A6" t="s">
        <v>47</v>
      </c>
      <c r="B6" s="5" t="s">
        <v>28</v>
      </c>
      <c r="C6" s="43"/>
      <c r="D6" s="38" t="s">
        <v>27</v>
      </c>
      <c r="E6" s="5"/>
      <c r="F6" s="39" t="s">
        <v>75</v>
      </c>
      <c r="G6" s="1">
        <v>5870000</v>
      </c>
      <c r="H6" s="7">
        <v>0.5</v>
      </c>
      <c r="I6" s="29">
        <f>G6*H6</f>
        <v>2935000</v>
      </c>
      <c r="J6" s="6">
        <f>L6+N6+P6+R6+T6+V6+X6</f>
        <v>2935000</v>
      </c>
      <c r="K6" s="76"/>
      <c r="L6" s="76"/>
      <c r="M6" s="6">
        <v>5870000</v>
      </c>
      <c r="N6" s="6">
        <f>M6*H6</f>
        <v>2935000</v>
      </c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5">
      <c r="A7" t="s">
        <v>48</v>
      </c>
      <c r="B7" s="5" t="s">
        <v>32</v>
      </c>
      <c r="C7" s="43"/>
      <c r="D7" s="38" t="s">
        <v>27</v>
      </c>
      <c r="E7" s="5"/>
      <c r="F7" s="38" t="s">
        <v>29</v>
      </c>
      <c r="G7" s="6">
        <v>3610000</v>
      </c>
      <c r="H7" s="7">
        <v>1</v>
      </c>
      <c r="I7" s="29">
        <f t="shared" ref="I7:I10" si="0">G7*H7</f>
        <v>3610000</v>
      </c>
      <c r="J7" s="6">
        <f t="shared" ref="J7:J10" si="1">L7+N7+P7+R7+T7+V7+X7</f>
        <v>3610000</v>
      </c>
      <c r="K7" s="8"/>
      <c r="L7" s="8"/>
      <c r="M7" s="5"/>
      <c r="N7" s="5"/>
      <c r="O7" s="6">
        <v>3610000</v>
      </c>
      <c r="P7" s="6">
        <f>O7*H7</f>
        <v>3610000</v>
      </c>
      <c r="Q7" s="6"/>
      <c r="R7" s="6"/>
      <c r="S7" s="6"/>
      <c r="T7" s="6"/>
      <c r="U7" s="6"/>
      <c r="V7" s="6"/>
      <c r="W7" s="6"/>
      <c r="X7" s="6"/>
    </row>
    <row r="8" spans="1:24" x14ac:dyDescent="0.25">
      <c r="A8" t="s">
        <v>49</v>
      </c>
      <c r="B8" s="5" t="s">
        <v>31</v>
      </c>
      <c r="C8" s="43"/>
      <c r="D8" s="38" t="s">
        <v>27</v>
      </c>
      <c r="E8" s="5"/>
      <c r="F8" s="38" t="s">
        <v>29</v>
      </c>
      <c r="G8" s="6">
        <v>3450000</v>
      </c>
      <c r="H8" s="7">
        <v>1</v>
      </c>
      <c r="I8" s="29">
        <f t="shared" si="0"/>
        <v>3450000</v>
      </c>
      <c r="J8" s="6">
        <f t="shared" si="1"/>
        <v>3450000</v>
      </c>
      <c r="K8" s="8"/>
      <c r="L8" s="8"/>
      <c r="M8" s="5"/>
      <c r="N8" s="5"/>
      <c r="O8" s="6"/>
      <c r="P8" s="6"/>
      <c r="Q8" s="6">
        <v>3450000</v>
      </c>
      <c r="R8" s="6">
        <f>Q8*H8</f>
        <v>3450000</v>
      </c>
      <c r="S8" s="6"/>
      <c r="T8" s="6"/>
      <c r="U8" s="6"/>
      <c r="V8" s="6"/>
      <c r="W8" s="6"/>
      <c r="X8" s="6"/>
    </row>
    <row r="9" spans="1:24" ht="30.75" customHeight="1" x14ac:dyDescent="0.25">
      <c r="A9" t="s">
        <v>50</v>
      </c>
      <c r="B9" s="5" t="s">
        <v>30</v>
      </c>
      <c r="C9" s="43"/>
      <c r="D9" s="40" t="s">
        <v>27</v>
      </c>
      <c r="E9" s="34"/>
      <c r="F9" s="39" t="s">
        <v>75</v>
      </c>
      <c r="G9" s="35">
        <v>720000</v>
      </c>
      <c r="H9" s="36">
        <v>1</v>
      </c>
      <c r="I9" s="37">
        <f t="shared" si="0"/>
        <v>720000</v>
      </c>
      <c r="J9" s="6">
        <f t="shared" si="1"/>
        <v>720000</v>
      </c>
      <c r="K9" s="77"/>
      <c r="L9" s="77"/>
      <c r="M9" s="34"/>
      <c r="N9" s="34"/>
      <c r="O9" s="35"/>
      <c r="P9" s="35"/>
      <c r="Q9" s="35"/>
      <c r="R9" s="35"/>
      <c r="S9" s="35">
        <v>720000</v>
      </c>
      <c r="T9" s="35">
        <f>S9*H9</f>
        <v>720000</v>
      </c>
      <c r="U9" s="35"/>
      <c r="V9" s="35"/>
      <c r="W9" s="35"/>
      <c r="X9" s="35"/>
    </row>
    <row r="10" spans="1:24" x14ac:dyDescent="0.25">
      <c r="A10" t="s">
        <v>83</v>
      </c>
      <c r="B10" s="5" t="s">
        <v>61</v>
      </c>
      <c r="C10" s="42"/>
      <c r="D10" s="34" t="s">
        <v>14</v>
      </c>
      <c r="E10" s="34"/>
      <c r="F10" s="38" t="s">
        <v>29</v>
      </c>
      <c r="G10" s="35">
        <v>250000</v>
      </c>
      <c r="H10" s="36">
        <v>1</v>
      </c>
      <c r="I10" s="37">
        <f t="shared" si="0"/>
        <v>250000</v>
      </c>
      <c r="J10" s="6">
        <f t="shared" si="1"/>
        <v>250000</v>
      </c>
      <c r="K10" s="77"/>
      <c r="L10" s="77"/>
      <c r="M10" s="34"/>
      <c r="N10" s="34"/>
      <c r="O10" s="35"/>
      <c r="P10" s="35"/>
      <c r="Q10" s="35"/>
      <c r="R10" s="35"/>
      <c r="S10" s="35">
        <v>250000</v>
      </c>
      <c r="T10" s="35">
        <f>S10*H10</f>
        <v>250000</v>
      </c>
      <c r="U10" s="35"/>
      <c r="V10" s="35"/>
      <c r="W10" s="35"/>
      <c r="X10" s="35"/>
    </row>
    <row r="11" spans="1:24" ht="30" x14ac:dyDescent="0.25">
      <c r="A11" t="s">
        <v>84</v>
      </c>
      <c r="B11" s="5" t="s">
        <v>58</v>
      </c>
      <c r="C11" s="42"/>
      <c r="D11" s="40" t="s">
        <v>27</v>
      </c>
      <c r="E11" s="34"/>
      <c r="F11" s="39" t="s">
        <v>75</v>
      </c>
      <c r="G11" s="35">
        <v>12000000</v>
      </c>
      <c r="H11" s="36">
        <v>0.75</v>
      </c>
      <c r="I11" s="37">
        <f>G11*H11</f>
        <v>9000000</v>
      </c>
      <c r="J11" s="6">
        <f t="shared" ref="J11:J12" si="2">L11+N11+P11+R11+T11+V11+X11</f>
        <v>2250000</v>
      </c>
      <c r="K11" s="77"/>
      <c r="L11" s="77"/>
      <c r="M11" s="34"/>
      <c r="N11" s="34"/>
      <c r="O11" s="35"/>
      <c r="P11" s="35"/>
      <c r="Q11" s="35"/>
      <c r="R11" s="35"/>
      <c r="S11" s="35"/>
      <c r="T11" s="35"/>
      <c r="U11" s="35">
        <v>1500000</v>
      </c>
      <c r="V11" s="35">
        <f>U11*H11</f>
        <v>1125000</v>
      </c>
      <c r="W11" s="35">
        <v>1500000</v>
      </c>
      <c r="X11" s="35">
        <f>W11*H11</f>
        <v>1125000</v>
      </c>
    </row>
    <row r="12" spans="1:24" x14ac:dyDescent="0.25">
      <c r="A12" t="s">
        <v>85</v>
      </c>
      <c r="B12" s="5" t="s">
        <v>62</v>
      </c>
      <c r="C12" s="42"/>
      <c r="D12" s="34" t="s">
        <v>14</v>
      </c>
      <c r="E12" s="34"/>
      <c r="F12" s="38" t="s">
        <v>29</v>
      </c>
      <c r="G12" s="35">
        <v>400000</v>
      </c>
      <c r="H12" s="36">
        <v>1</v>
      </c>
      <c r="I12" s="37">
        <f>G12*H12</f>
        <v>400000</v>
      </c>
      <c r="J12" s="6">
        <f t="shared" si="2"/>
        <v>400000</v>
      </c>
      <c r="K12" s="77"/>
      <c r="L12" s="77"/>
      <c r="M12" s="35">
        <v>400000</v>
      </c>
      <c r="N12" s="35">
        <f>M12*H12</f>
        <v>400000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5.75" thickBot="1" x14ac:dyDescent="0.3"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15"/>
      <c r="M13" s="14"/>
      <c r="N13" s="14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5.75" thickBot="1" x14ac:dyDescent="0.3">
      <c r="B14" s="30" t="s">
        <v>19</v>
      </c>
      <c r="C14" s="24"/>
      <c r="D14" s="24"/>
      <c r="E14" s="24"/>
      <c r="F14" s="24"/>
      <c r="G14" s="31">
        <f>SUM(G6:G13)</f>
        <v>26300000</v>
      </c>
      <c r="H14" s="32"/>
      <c r="I14" s="31">
        <f t="shared" ref="I14:X14" si="3">SUM(I6:I13)</f>
        <v>20365000</v>
      </c>
      <c r="J14" s="31">
        <f t="shared" si="3"/>
        <v>13615000</v>
      </c>
      <c r="K14" s="78">
        <f t="shared" si="3"/>
        <v>0</v>
      </c>
      <c r="L14" s="78">
        <f t="shared" si="3"/>
        <v>0</v>
      </c>
      <c r="M14" s="31">
        <f t="shared" si="3"/>
        <v>6270000</v>
      </c>
      <c r="N14" s="31">
        <f t="shared" si="3"/>
        <v>3335000</v>
      </c>
      <c r="O14" s="31">
        <f t="shared" si="3"/>
        <v>3610000</v>
      </c>
      <c r="P14" s="31">
        <f t="shared" si="3"/>
        <v>3610000</v>
      </c>
      <c r="Q14" s="31">
        <f t="shared" si="3"/>
        <v>3450000</v>
      </c>
      <c r="R14" s="31">
        <f t="shared" si="3"/>
        <v>3450000</v>
      </c>
      <c r="S14" s="31">
        <f t="shared" si="3"/>
        <v>970000</v>
      </c>
      <c r="T14" s="31">
        <f t="shared" si="3"/>
        <v>970000</v>
      </c>
      <c r="U14" s="31">
        <f t="shared" si="3"/>
        <v>1500000</v>
      </c>
      <c r="V14" s="31">
        <f t="shared" si="3"/>
        <v>1125000</v>
      </c>
      <c r="W14" s="31">
        <f t="shared" si="3"/>
        <v>1500000</v>
      </c>
      <c r="X14" s="31">
        <f t="shared" si="3"/>
        <v>1125000</v>
      </c>
    </row>
    <row r="15" spans="1:24" ht="15.75" thickTop="1" x14ac:dyDescent="0.25"/>
    <row r="17" spans="2:2" x14ac:dyDescent="0.25">
      <c r="B17" s="41"/>
    </row>
  </sheetData>
  <mergeCells count="8">
    <mergeCell ref="B1:X1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033"/>
  <sheetViews>
    <sheetView workbookViewId="0">
      <selection activeCell="B1" sqref="B1:X1"/>
    </sheetView>
  </sheetViews>
  <sheetFormatPr defaultRowHeight="15" x14ac:dyDescent="0.25"/>
  <cols>
    <col min="2" max="2" width="31.42578125" customWidth="1"/>
    <col min="3" max="3" width="12.140625" bestFit="1" customWidth="1"/>
    <col min="4" max="4" width="13" customWidth="1"/>
    <col min="5" max="5" width="9.140625" style="63"/>
    <col min="6" max="6" width="22.28515625" customWidth="1"/>
    <col min="7" max="7" width="11.5703125" bestFit="1" customWidth="1"/>
    <col min="8" max="8" width="10.140625" bestFit="1" customWidth="1"/>
    <col min="9" max="9" width="10.5703125" bestFit="1" customWidth="1"/>
    <col min="10" max="10" width="11.5703125" bestFit="1" customWidth="1"/>
    <col min="13" max="13" width="9" bestFit="1" customWidth="1"/>
    <col min="14" max="14" width="10.140625" bestFit="1" customWidth="1"/>
    <col min="15" max="15" width="9" bestFit="1" customWidth="1"/>
    <col min="16" max="16" width="10.140625" bestFit="1" customWidth="1"/>
    <col min="17" max="22" width="10.5703125" bestFit="1" customWidth="1"/>
    <col min="23" max="23" width="9" bestFit="1" customWidth="1"/>
    <col min="24" max="24" width="10.140625" bestFit="1" customWidth="1"/>
  </cols>
  <sheetData>
    <row r="1" spans="1:24" ht="16.5" thickBot="1" x14ac:dyDescent="0.3">
      <c r="B1" s="236" t="s">
        <v>79</v>
      </c>
      <c r="C1" s="237"/>
      <c r="D1" s="238"/>
      <c r="E1" s="238"/>
      <c r="F1" s="238"/>
      <c r="G1" s="238"/>
      <c r="H1" s="238"/>
      <c r="I1" s="238"/>
      <c r="J1" s="238"/>
      <c r="K1" s="237"/>
      <c r="L1" s="237"/>
      <c r="M1" s="237"/>
      <c r="N1" s="237"/>
      <c r="O1" s="238"/>
      <c r="P1" s="238"/>
      <c r="Q1" s="238"/>
      <c r="R1" s="238"/>
      <c r="S1" s="238"/>
      <c r="T1" s="238"/>
      <c r="U1" s="238"/>
      <c r="V1" s="238"/>
      <c r="W1" s="238"/>
      <c r="X1" s="239"/>
    </row>
    <row r="2" spans="1:24" ht="15.75" thickBot="1" x14ac:dyDescent="0.3">
      <c r="B2" s="194"/>
      <c r="C2" s="133"/>
      <c r="D2" s="138"/>
      <c r="E2" s="139"/>
      <c r="F2" s="138"/>
      <c r="G2" s="91" t="s">
        <v>0</v>
      </c>
      <c r="H2" s="92"/>
      <c r="I2" s="93" t="s">
        <v>0</v>
      </c>
      <c r="J2" s="90" t="s">
        <v>1</v>
      </c>
      <c r="K2" s="233" t="s">
        <v>68</v>
      </c>
      <c r="L2" s="234"/>
      <c r="M2" s="228" t="s">
        <v>69</v>
      </c>
      <c r="N2" s="229"/>
      <c r="O2" s="228" t="s">
        <v>70</v>
      </c>
      <c r="P2" s="229"/>
      <c r="Q2" s="228" t="s">
        <v>71</v>
      </c>
      <c r="R2" s="229"/>
      <c r="S2" s="228" t="s">
        <v>72</v>
      </c>
      <c r="T2" s="229"/>
      <c r="U2" s="228" t="s">
        <v>77</v>
      </c>
      <c r="V2" s="229"/>
      <c r="W2" s="228" t="s">
        <v>81</v>
      </c>
      <c r="X2" s="229"/>
    </row>
    <row r="3" spans="1:24" ht="14.25" customHeight="1" x14ac:dyDescent="0.25">
      <c r="B3" s="195"/>
      <c r="C3" s="137" t="s">
        <v>2</v>
      </c>
      <c r="D3" s="140" t="s">
        <v>2</v>
      </c>
      <c r="E3" s="141" t="s">
        <v>3</v>
      </c>
      <c r="F3" s="142" t="s">
        <v>4</v>
      </c>
      <c r="G3" s="96" t="s">
        <v>2</v>
      </c>
      <c r="H3" s="96" t="s">
        <v>12</v>
      </c>
      <c r="I3" s="97" t="s">
        <v>12</v>
      </c>
      <c r="J3" s="96" t="s">
        <v>6</v>
      </c>
      <c r="K3" s="145" t="s">
        <v>2</v>
      </c>
      <c r="L3" s="98" t="s">
        <v>12</v>
      </c>
      <c r="M3" s="93" t="s">
        <v>2</v>
      </c>
      <c r="N3" s="99" t="s">
        <v>12</v>
      </c>
      <c r="O3" s="93" t="s">
        <v>2</v>
      </c>
      <c r="P3" s="99" t="s">
        <v>12</v>
      </c>
      <c r="Q3" s="93" t="s">
        <v>2</v>
      </c>
      <c r="R3" s="99" t="s">
        <v>12</v>
      </c>
      <c r="S3" s="93" t="s">
        <v>2</v>
      </c>
      <c r="T3" s="99" t="s">
        <v>12</v>
      </c>
      <c r="U3" s="93" t="s">
        <v>2</v>
      </c>
      <c r="V3" s="99" t="s">
        <v>12</v>
      </c>
      <c r="W3" s="93" t="s">
        <v>2</v>
      </c>
      <c r="X3" s="100" t="s">
        <v>12</v>
      </c>
    </row>
    <row r="4" spans="1:24" ht="15.75" thickBot="1" x14ac:dyDescent="0.3">
      <c r="B4" s="196" t="s">
        <v>82</v>
      </c>
      <c r="C4" s="143" t="s">
        <v>7</v>
      </c>
      <c r="D4" s="158" t="s">
        <v>8</v>
      </c>
      <c r="E4" s="159" t="s">
        <v>9</v>
      </c>
      <c r="F4" s="158" t="s">
        <v>10</v>
      </c>
      <c r="G4" s="103" t="s">
        <v>6</v>
      </c>
      <c r="H4" s="103" t="s">
        <v>11</v>
      </c>
      <c r="I4" s="104" t="s">
        <v>6</v>
      </c>
      <c r="J4" s="103" t="s">
        <v>80</v>
      </c>
      <c r="K4" s="146" t="s">
        <v>6</v>
      </c>
      <c r="L4" s="105" t="s">
        <v>6</v>
      </c>
      <c r="M4" s="104" t="s">
        <v>6</v>
      </c>
      <c r="N4" s="106" t="s">
        <v>6</v>
      </c>
      <c r="O4" s="104" t="s">
        <v>6</v>
      </c>
      <c r="P4" s="106" t="s">
        <v>6</v>
      </c>
      <c r="Q4" s="104" t="s">
        <v>6</v>
      </c>
      <c r="R4" s="106" t="s">
        <v>6</v>
      </c>
      <c r="S4" s="104" t="s">
        <v>6</v>
      </c>
      <c r="T4" s="106" t="s">
        <v>6</v>
      </c>
      <c r="U4" s="104" t="s">
        <v>6</v>
      </c>
      <c r="V4" s="107" t="s">
        <v>6</v>
      </c>
      <c r="W4" s="104" t="s">
        <v>6</v>
      </c>
      <c r="X4" s="107" t="s">
        <v>6</v>
      </c>
    </row>
    <row r="5" spans="1:24" ht="30" x14ac:dyDescent="0.25">
      <c r="A5" t="s">
        <v>86</v>
      </c>
      <c r="B5" s="193" t="s">
        <v>55</v>
      </c>
      <c r="C5" s="186" t="s">
        <v>13</v>
      </c>
      <c r="D5" s="63" t="s">
        <v>14</v>
      </c>
      <c r="F5" s="150" t="s">
        <v>73</v>
      </c>
      <c r="G5" s="151">
        <v>200000</v>
      </c>
      <c r="H5" s="152">
        <v>1</v>
      </c>
      <c r="I5" s="153">
        <f>SUM(L5,N5,P5,R5,T5,V5,X5)</f>
        <v>200000</v>
      </c>
      <c r="J5" s="151">
        <f>SUM(K5,M5,O5,Q5,S5,U5,W5)</f>
        <v>200000</v>
      </c>
      <c r="K5" s="154"/>
      <c r="L5" s="154"/>
      <c r="M5" s="155">
        <v>200000</v>
      </c>
      <c r="N5" s="155">
        <v>200000</v>
      </c>
      <c r="O5" s="156"/>
      <c r="P5" s="156"/>
      <c r="Q5" s="156"/>
      <c r="R5" s="156"/>
      <c r="S5" s="156"/>
      <c r="T5" s="156"/>
      <c r="U5" s="156"/>
      <c r="V5" s="156"/>
      <c r="W5" s="156"/>
      <c r="X5" s="157"/>
    </row>
    <row r="6" spans="1:24" ht="14.25" customHeight="1" x14ac:dyDescent="0.25">
      <c r="B6" s="5"/>
      <c r="C6" s="187"/>
      <c r="D6" s="60"/>
      <c r="E6" s="60"/>
      <c r="F6" s="64"/>
      <c r="G6" s="16"/>
      <c r="H6" s="16"/>
      <c r="I6" s="16"/>
      <c r="J6" s="16"/>
      <c r="K6" s="79"/>
      <c r="L6" s="79"/>
      <c r="M6" s="44"/>
      <c r="N6" s="44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30" x14ac:dyDescent="0.25">
      <c r="A7" t="s">
        <v>87</v>
      </c>
      <c r="B7" s="190" t="s">
        <v>56</v>
      </c>
      <c r="C7" s="188" t="s">
        <v>13</v>
      </c>
      <c r="D7" s="63" t="s">
        <v>14</v>
      </c>
      <c r="F7" s="58" t="s">
        <v>73</v>
      </c>
      <c r="G7" s="6">
        <v>1500000</v>
      </c>
      <c r="H7" s="7">
        <v>1</v>
      </c>
      <c r="I7" s="61">
        <f>SUM(L7,N7,P7,R7,T7,V7,X7)</f>
        <v>1500000</v>
      </c>
      <c r="J7" s="29">
        <f>SUM(K7,M7,O7,Q7,S7,U7,W7)</f>
        <v>1500000</v>
      </c>
      <c r="K7" s="8"/>
      <c r="L7" s="8"/>
      <c r="M7" s="6">
        <v>250000</v>
      </c>
      <c r="N7" s="6">
        <v>250000</v>
      </c>
      <c r="O7" s="6">
        <v>250000</v>
      </c>
      <c r="P7" s="6">
        <v>250000</v>
      </c>
      <c r="Q7" s="6">
        <v>250000</v>
      </c>
      <c r="R7" s="6">
        <v>250000</v>
      </c>
      <c r="S7" s="6">
        <v>250000</v>
      </c>
      <c r="T7" s="6">
        <v>250000</v>
      </c>
      <c r="U7" s="6">
        <v>250000</v>
      </c>
      <c r="V7" s="6">
        <v>250000</v>
      </c>
      <c r="W7" s="6">
        <v>250000</v>
      </c>
      <c r="X7" s="6">
        <v>250000</v>
      </c>
    </row>
    <row r="8" spans="1:24" ht="13.5" customHeight="1" x14ac:dyDescent="0.25">
      <c r="B8" s="5"/>
      <c r="C8" s="189"/>
      <c r="D8" s="60"/>
      <c r="E8" s="60"/>
      <c r="F8" s="59"/>
      <c r="G8" s="5"/>
      <c r="H8" s="5"/>
      <c r="I8" s="5"/>
      <c r="J8" s="5"/>
      <c r="K8" s="8"/>
      <c r="L8" s="8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50.25" customHeight="1" x14ac:dyDescent="0.25">
      <c r="A9" t="s">
        <v>88</v>
      </c>
      <c r="B9" s="5" t="s">
        <v>57</v>
      </c>
      <c r="C9" s="188" t="s">
        <v>13</v>
      </c>
      <c r="D9" s="63" t="s">
        <v>14</v>
      </c>
      <c r="F9" s="58" t="s">
        <v>74</v>
      </c>
      <c r="G9" s="6">
        <v>10000000</v>
      </c>
      <c r="H9" s="7">
        <v>0.75</v>
      </c>
      <c r="I9" s="61">
        <f>SUM(L9,N9,P9,R9,T9,V9,X9)</f>
        <v>7500000</v>
      </c>
      <c r="J9" s="29">
        <f>SUM(K9,M9,O9,Q9,S9,U9,W9)</f>
        <v>10000000</v>
      </c>
      <c r="K9" s="76"/>
      <c r="L9" s="76"/>
      <c r="M9" s="6"/>
      <c r="N9" s="6">
        <v>0</v>
      </c>
      <c r="O9" s="6"/>
      <c r="P9" s="6">
        <v>0</v>
      </c>
      <c r="Q9" s="6">
        <v>3000000</v>
      </c>
      <c r="R9" s="6">
        <f>Q9*H9</f>
        <v>2250000</v>
      </c>
      <c r="S9" s="6">
        <v>4000000</v>
      </c>
      <c r="T9" s="6">
        <f>S9*H9</f>
        <v>3000000</v>
      </c>
      <c r="U9" s="6">
        <v>3000000</v>
      </c>
      <c r="V9" s="6">
        <f>U9*H9</f>
        <v>2250000</v>
      </c>
      <c r="W9" s="6">
        <v>0</v>
      </c>
      <c r="X9" s="6">
        <v>0</v>
      </c>
    </row>
    <row r="10" spans="1:24" x14ac:dyDescent="0.25">
      <c r="B10" s="5"/>
      <c r="C10" s="189"/>
      <c r="D10" s="60"/>
      <c r="E10" s="60"/>
      <c r="F10" s="59"/>
      <c r="G10" s="5"/>
      <c r="H10" s="5"/>
      <c r="I10" s="5"/>
      <c r="J10" s="5"/>
      <c r="K10" s="8"/>
      <c r="L10" s="8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B11" s="5"/>
      <c r="C11" s="189"/>
      <c r="D11" s="60"/>
      <c r="E11" s="60"/>
      <c r="F11" s="59"/>
      <c r="G11" s="5"/>
      <c r="H11" s="5"/>
      <c r="I11" s="5"/>
      <c r="J11" s="5"/>
      <c r="K11" s="8"/>
      <c r="L11" s="8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B12" s="5"/>
      <c r="C12" s="189"/>
      <c r="D12" s="65"/>
      <c r="E12" s="65"/>
      <c r="F12" s="59"/>
      <c r="G12" s="5"/>
      <c r="H12" s="5"/>
      <c r="I12" s="5"/>
      <c r="J12" s="5"/>
      <c r="K12" s="8"/>
      <c r="L12" s="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B13" s="83" t="s">
        <v>22</v>
      </c>
      <c r="C13" s="84"/>
      <c r="D13" s="85"/>
      <c r="E13" s="86"/>
      <c r="F13" s="87"/>
      <c r="G13" s="88">
        <f>SUM(G5:G12)</f>
        <v>11700000</v>
      </c>
      <c r="H13" s="82"/>
      <c r="I13" s="88">
        <f>SUM(I5:I12)</f>
        <v>9200000</v>
      </c>
      <c r="J13" s="88">
        <f t="shared" ref="J13:X13" si="0">SUM(J5:J12)</f>
        <v>11700000</v>
      </c>
      <c r="K13" s="80">
        <f t="shared" si="0"/>
        <v>0</v>
      </c>
      <c r="L13" s="80">
        <f t="shared" si="0"/>
        <v>0</v>
      </c>
      <c r="M13" s="88">
        <f t="shared" si="0"/>
        <v>450000</v>
      </c>
      <c r="N13" s="88">
        <f t="shared" si="0"/>
        <v>450000</v>
      </c>
      <c r="O13" s="88">
        <f t="shared" si="0"/>
        <v>250000</v>
      </c>
      <c r="P13" s="88">
        <f t="shared" si="0"/>
        <v>250000</v>
      </c>
      <c r="Q13" s="88">
        <f t="shared" si="0"/>
        <v>3250000</v>
      </c>
      <c r="R13" s="88">
        <f t="shared" si="0"/>
        <v>2500000</v>
      </c>
      <c r="S13" s="88">
        <f t="shared" si="0"/>
        <v>4250000</v>
      </c>
      <c r="T13" s="88">
        <f t="shared" si="0"/>
        <v>3250000</v>
      </c>
      <c r="U13" s="88">
        <f t="shared" si="0"/>
        <v>3250000</v>
      </c>
      <c r="V13" s="88">
        <f t="shared" si="0"/>
        <v>2500000</v>
      </c>
      <c r="W13" s="88">
        <f t="shared" si="0"/>
        <v>250000</v>
      </c>
      <c r="X13" s="88">
        <f t="shared" si="0"/>
        <v>250000</v>
      </c>
    </row>
    <row r="14" spans="1:24" x14ac:dyDescent="0.25">
      <c r="E14"/>
    </row>
    <row r="15" spans="1:24" x14ac:dyDescent="0.25">
      <c r="E15"/>
    </row>
    <row r="16" spans="1:24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  <row r="532" spans="5:5" x14ac:dyDescent="0.25">
      <c r="E532"/>
    </row>
    <row r="533" spans="5:5" x14ac:dyDescent="0.25">
      <c r="E533"/>
    </row>
    <row r="534" spans="5:5" x14ac:dyDescent="0.25">
      <c r="E534"/>
    </row>
    <row r="535" spans="5:5" x14ac:dyDescent="0.25">
      <c r="E535"/>
    </row>
    <row r="536" spans="5:5" x14ac:dyDescent="0.25">
      <c r="E536"/>
    </row>
    <row r="537" spans="5:5" x14ac:dyDescent="0.25">
      <c r="E537"/>
    </row>
    <row r="538" spans="5:5" x14ac:dyDescent="0.25">
      <c r="E538"/>
    </row>
    <row r="539" spans="5:5" x14ac:dyDescent="0.25">
      <c r="E539"/>
    </row>
    <row r="540" spans="5:5" x14ac:dyDescent="0.25">
      <c r="E540"/>
    </row>
    <row r="541" spans="5:5" x14ac:dyDescent="0.25">
      <c r="E541"/>
    </row>
    <row r="542" spans="5:5" x14ac:dyDescent="0.25">
      <c r="E542"/>
    </row>
    <row r="543" spans="5:5" x14ac:dyDescent="0.25">
      <c r="E543"/>
    </row>
    <row r="544" spans="5:5" x14ac:dyDescent="0.25">
      <c r="E544"/>
    </row>
    <row r="545" spans="5:5" x14ac:dyDescent="0.25">
      <c r="E545"/>
    </row>
    <row r="546" spans="5:5" x14ac:dyDescent="0.25">
      <c r="E546"/>
    </row>
    <row r="547" spans="5:5" x14ac:dyDescent="0.25">
      <c r="E547"/>
    </row>
    <row r="548" spans="5:5" x14ac:dyDescent="0.25">
      <c r="E548"/>
    </row>
    <row r="549" spans="5:5" x14ac:dyDescent="0.25">
      <c r="E549"/>
    </row>
    <row r="550" spans="5:5" x14ac:dyDescent="0.25">
      <c r="E550"/>
    </row>
    <row r="551" spans="5:5" x14ac:dyDescent="0.25">
      <c r="E551"/>
    </row>
    <row r="552" spans="5:5" x14ac:dyDescent="0.25">
      <c r="E552"/>
    </row>
    <row r="553" spans="5:5" x14ac:dyDescent="0.25">
      <c r="E553"/>
    </row>
    <row r="554" spans="5:5" x14ac:dyDescent="0.25">
      <c r="E554"/>
    </row>
    <row r="555" spans="5:5" x14ac:dyDescent="0.25">
      <c r="E555"/>
    </row>
    <row r="556" spans="5:5" x14ac:dyDescent="0.25">
      <c r="E556"/>
    </row>
    <row r="557" spans="5:5" x14ac:dyDescent="0.25">
      <c r="E557"/>
    </row>
    <row r="558" spans="5:5" x14ac:dyDescent="0.25">
      <c r="E558"/>
    </row>
    <row r="559" spans="5:5" x14ac:dyDescent="0.25">
      <c r="E559"/>
    </row>
    <row r="560" spans="5:5" x14ac:dyDescent="0.25">
      <c r="E560"/>
    </row>
    <row r="561" spans="5:5" x14ac:dyDescent="0.25">
      <c r="E561"/>
    </row>
    <row r="562" spans="5:5" x14ac:dyDescent="0.25">
      <c r="E562"/>
    </row>
    <row r="563" spans="5:5" x14ac:dyDescent="0.25">
      <c r="E563"/>
    </row>
    <row r="564" spans="5:5" x14ac:dyDescent="0.25">
      <c r="E564"/>
    </row>
    <row r="565" spans="5:5" x14ac:dyDescent="0.25">
      <c r="E565"/>
    </row>
    <row r="566" spans="5:5" x14ac:dyDescent="0.25">
      <c r="E566"/>
    </row>
    <row r="567" spans="5:5" x14ac:dyDescent="0.25">
      <c r="E567"/>
    </row>
    <row r="568" spans="5:5" x14ac:dyDescent="0.25">
      <c r="E568"/>
    </row>
    <row r="569" spans="5:5" x14ac:dyDescent="0.25">
      <c r="E569"/>
    </row>
    <row r="570" spans="5:5" x14ac:dyDescent="0.25">
      <c r="E570"/>
    </row>
    <row r="571" spans="5:5" x14ac:dyDescent="0.25">
      <c r="E571"/>
    </row>
    <row r="572" spans="5:5" x14ac:dyDescent="0.25">
      <c r="E572"/>
    </row>
    <row r="573" spans="5:5" x14ac:dyDescent="0.25">
      <c r="E573"/>
    </row>
    <row r="574" spans="5:5" x14ac:dyDescent="0.25">
      <c r="E574"/>
    </row>
    <row r="575" spans="5:5" x14ac:dyDescent="0.25">
      <c r="E575"/>
    </row>
    <row r="576" spans="5:5" x14ac:dyDescent="0.25">
      <c r="E576"/>
    </row>
    <row r="577" spans="5:5" x14ac:dyDescent="0.25">
      <c r="E577"/>
    </row>
    <row r="578" spans="5:5" x14ac:dyDescent="0.25">
      <c r="E578"/>
    </row>
    <row r="579" spans="5:5" x14ac:dyDescent="0.25">
      <c r="E579"/>
    </row>
    <row r="580" spans="5:5" x14ac:dyDescent="0.25">
      <c r="E580"/>
    </row>
    <row r="581" spans="5:5" x14ac:dyDescent="0.25">
      <c r="E581"/>
    </row>
    <row r="582" spans="5:5" x14ac:dyDescent="0.25">
      <c r="E582"/>
    </row>
    <row r="583" spans="5:5" x14ac:dyDescent="0.25">
      <c r="E583"/>
    </row>
    <row r="584" spans="5:5" x14ac:dyDescent="0.25">
      <c r="E584"/>
    </row>
    <row r="585" spans="5:5" x14ac:dyDescent="0.25">
      <c r="E585"/>
    </row>
    <row r="586" spans="5:5" x14ac:dyDescent="0.25">
      <c r="E586"/>
    </row>
    <row r="587" spans="5:5" x14ac:dyDescent="0.25">
      <c r="E587"/>
    </row>
    <row r="588" spans="5:5" x14ac:dyDescent="0.25">
      <c r="E588"/>
    </row>
    <row r="589" spans="5:5" x14ac:dyDescent="0.25">
      <c r="E589"/>
    </row>
    <row r="590" spans="5:5" x14ac:dyDescent="0.25">
      <c r="E590"/>
    </row>
    <row r="591" spans="5:5" x14ac:dyDescent="0.25">
      <c r="E591"/>
    </row>
    <row r="592" spans="5:5" x14ac:dyDescent="0.25">
      <c r="E592"/>
    </row>
    <row r="593" spans="5:5" x14ac:dyDescent="0.25">
      <c r="E593"/>
    </row>
    <row r="594" spans="5:5" x14ac:dyDescent="0.25">
      <c r="E594"/>
    </row>
    <row r="595" spans="5:5" x14ac:dyDescent="0.25">
      <c r="E595"/>
    </row>
    <row r="596" spans="5:5" x14ac:dyDescent="0.25">
      <c r="E596"/>
    </row>
    <row r="597" spans="5:5" x14ac:dyDescent="0.25">
      <c r="E597"/>
    </row>
    <row r="598" spans="5:5" x14ac:dyDescent="0.25">
      <c r="E598"/>
    </row>
    <row r="599" spans="5:5" x14ac:dyDescent="0.25">
      <c r="E599"/>
    </row>
    <row r="600" spans="5:5" x14ac:dyDescent="0.25">
      <c r="E600"/>
    </row>
    <row r="601" spans="5:5" x14ac:dyDescent="0.25">
      <c r="E601"/>
    </row>
    <row r="602" spans="5:5" x14ac:dyDescent="0.25">
      <c r="E602"/>
    </row>
    <row r="603" spans="5:5" x14ac:dyDescent="0.25">
      <c r="E603"/>
    </row>
    <row r="604" spans="5:5" x14ac:dyDescent="0.25">
      <c r="E604"/>
    </row>
    <row r="605" spans="5:5" x14ac:dyDescent="0.25">
      <c r="E605"/>
    </row>
    <row r="606" spans="5:5" x14ac:dyDescent="0.25">
      <c r="E606"/>
    </row>
    <row r="607" spans="5:5" x14ac:dyDescent="0.25">
      <c r="E607"/>
    </row>
    <row r="608" spans="5:5" x14ac:dyDescent="0.25">
      <c r="E608"/>
    </row>
    <row r="609" spans="5:5" x14ac:dyDescent="0.25">
      <c r="E609"/>
    </row>
    <row r="610" spans="5:5" x14ac:dyDescent="0.25">
      <c r="E610"/>
    </row>
    <row r="611" spans="5:5" x14ac:dyDescent="0.25">
      <c r="E611"/>
    </row>
    <row r="612" spans="5:5" x14ac:dyDescent="0.25">
      <c r="E612"/>
    </row>
    <row r="613" spans="5:5" x14ac:dyDescent="0.25">
      <c r="E613"/>
    </row>
    <row r="614" spans="5:5" x14ac:dyDescent="0.25">
      <c r="E614"/>
    </row>
    <row r="615" spans="5:5" x14ac:dyDescent="0.25">
      <c r="E615"/>
    </row>
    <row r="616" spans="5:5" x14ac:dyDescent="0.25">
      <c r="E616"/>
    </row>
    <row r="617" spans="5:5" x14ac:dyDescent="0.25">
      <c r="E617"/>
    </row>
    <row r="618" spans="5:5" x14ac:dyDescent="0.25">
      <c r="E618"/>
    </row>
    <row r="619" spans="5:5" x14ac:dyDescent="0.25">
      <c r="E619"/>
    </row>
    <row r="620" spans="5:5" x14ac:dyDescent="0.25">
      <c r="E620"/>
    </row>
    <row r="621" spans="5:5" x14ac:dyDescent="0.25">
      <c r="E621"/>
    </row>
    <row r="622" spans="5:5" x14ac:dyDescent="0.25">
      <c r="E622"/>
    </row>
    <row r="623" spans="5:5" x14ac:dyDescent="0.25">
      <c r="E623"/>
    </row>
    <row r="624" spans="5:5" x14ac:dyDescent="0.25">
      <c r="E624"/>
    </row>
    <row r="625" spans="5:5" x14ac:dyDescent="0.25">
      <c r="E625"/>
    </row>
    <row r="626" spans="5:5" x14ac:dyDescent="0.25">
      <c r="E626"/>
    </row>
    <row r="627" spans="5:5" x14ac:dyDescent="0.25">
      <c r="E627"/>
    </row>
    <row r="628" spans="5:5" x14ac:dyDescent="0.25">
      <c r="E628"/>
    </row>
    <row r="629" spans="5:5" x14ac:dyDescent="0.25">
      <c r="E629"/>
    </row>
    <row r="630" spans="5:5" x14ac:dyDescent="0.25">
      <c r="E630"/>
    </row>
    <row r="631" spans="5:5" x14ac:dyDescent="0.25">
      <c r="E631"/>
    </row>
    <row r="632" spans="5:5" x14ac:dyDescent="0.25">
      <c r="E632"/>
    </row>
    <row r="633" spans="5:5" x14ac:dyDescent="0.25">
      <c r="E633"/>
    </row>
    <row r="634" spans="5:5" x14ac:dyDescent="0.25">
      <c r="E634"/>
    </row>
    <row r="635" spans="5:5" x14ac:dyDescent="0.25">
      <c r="E635"/>
    </row>
    <row r="636" spans="5:5" x14ac:dyDescent="0.25">
      <c r="E636"/>
    </row>
    <row r="637" spans="5:5" x14ac:dyDescent="0.25">
      <c r="E637"/>
    </row>
    <row r="638" spans="5:5" x14ac:dyDescent="0.25">
      <c r="E638"/>
    </row>
    <row r="639" spans="5:5" x14ac:dyDescent="0.25">
      <c r="E639"/>
    </row>
    <row r="640" spans="5:5" x14ac:dyDescent="0.25">
      <c r="E640"/>
    </row>
    <row r="641" spans="5:5" x14ac:dyDescent="0.25">
      <c r="E641"/>
    </row>
    <row r="642" spans="5:5" x14ac:dyDescent="0.25">
      <c r="E642"/>
    </row>
    <row r="643" spans="5:5" x14ac:dyDescent="0.25">
      <c r="E643"/>
    </row>
    <row r="644" spans="5:5" x14ac:dyDescent="0.25">
      <c r="E644"/>
    </row>
    <row r="645" spans="5:5" x14ac:dyDescent="0.25">
      <c r="E645"/>
    </row>
    <row r="646" spans="5:5" x14ac:dyDescent="0.25">
      <c r="E646"/>
    </row>
    <row r="647" spans="5:5" x14ac:dyDescent="0.25">
      <c r="E647"/>
    </row>
    <row r="648" spans="5:5" x14ac:dyDescent="0.25">
      <c r="E648"/>
    </row>
    <row r="649" spans="5:5" x14ac:dyDescent="0.25">
      <c r="E649"/>
    </row>
    <row r="650" spans="5:5" x14ac:dyDescent="0.25">
      <c r="E650"/>
    </row>
    <row r="651" spans="5:5" x14ac:dyDescent="0.25">
      <c r="E651"/>
    </row>
    <row r="652" spans="5:5" x14ac:dyDescent="0.25">
      <c r="E652"/>
    </row>
    <row r="653" spans="5:5" x14ac:dyDescent="0.25">
      <c r="E653"/>
    </row>
    <row r="654" spans="5:5" x14ac:dyDescent="0.25">
      <c r="E654"/>
    </row>
    <row r="655" spans="5:5" x14ac:dyDescent="0.25">
      <c r="E655"/>
    </row>
    <row r="656" spans="5:5" x14ac:dyDescent="0.25">
      <c r="E656"/>
    </row>
    <row r="657" spans="5:5" x14ac:dyDescent="0.25">
      <c r="E657"/>
    </row>
    <row r="658" spans="5:5" x14ac:dyDescent="0.25">
      <c r="E658"/>
    </row>
    <row r="659" spans="5:5" x14ac:dyDescent="0.25">
      <c r="E659"/>
    </row>
    <row r="660" spans="5:5" x14ac:dyDescent="0.25">
      <c r="E660"/>
    </row>
    <row r="661" spans="5:5" x14ac:dyDescent="0.25">
      <c r="E661"/>
    </row>
    <row r="662" spans="5:5" x14ac:dyDescent="0.25">
      <c r="E662"/>
    </row>
    <row r="663" spans="5:5" x14ac:dyDescent="0.25">
      <c r="E663"/>
    </row>
    <row r="664" spans="5:5" x14ac:dyDescent="0.25">
      <c r="E664"/>
    </row>
    <row r="665" spans="5:5" x14ac:dyDescent="0.25">
      <c r="E665"/>
    </row>
    <row r="666" spans="5:5" x14ac:dyDescent="0.25">
      <c r="E666"/>
    </row>
    <row r="667" spans="5:5" x14ac:dyDescent="0.25">
      <c r="E667"/>
    </row>
    <row r="668" spans="5:5" x14ac:dyDescent="0.25">
      <c r="E668"/>
    </row>
    <row r="669" spans="5:5" x14ac:dyDescent="0.25">
      <c r="E669"/>
    </row>
    <row r="670" spans="5:5" x14ac:dyDescent="0.25">
      <c r="E670"/>
    </row>
    <row r="671" spans="5:5" x14ac:dyDescent="0.25">
      <c r="E671"/>
    </row>
    <row r="672" spans="5:5" x14ac:dyDescent="0.25">
      <c r="E672"/>
    </row>
    <row r="673" spans="5:5" x14ac:dyDescent="0.25">
      <c r="E673"/>
    </row>
    <row r="674" spans="5:5" x14ac:dyDescent="0.25">
      <c r="E674"/>
    </row>
    <row r="675" spans="5:5" x14ac:dyDescent="0.25">
      <c r="E675"/>
    </row>
    <row r="676" spans="5:5" x14ac:dyDescent="0.25">
      <c r="E676"/>
    </row>
    <row r="677" spans="5:5" x14ac:dyDescent="0.25">
      <c r="E677"/>
    </row>
    <row r="678" spans="5:5" x14ac:dyDescent="0.25">
      <c r="E678"/>
    </row>
    <row r="679" spans="5:5" x14ac:dyDescent="0.25">
      <c r="E679"/>
    </row>
    <row r="680" spans="5:5" x14ac:dyDescent="0.25">
      <c r="E680"/>
    </row>
    <row r="681" spans="5:5" x14ac:dyDescent="0.25">
      <c r="E681"/>
    </row>
    <row r="682" spans="5:5" x14ac:dyDescent="0.25">
      <c r="E682"/>
    </row>
    <row r="683" spans="5:5" x14ac:dyDescent="0.25">
      <c r="E683"/>
    </row>
    <row r="684" spans="5:5" x14ac:dyDescent="0.25">
      <c r="E684"/>
    </row>
    <row r="685" spans="5:5" x14ac:dyDescent="0.25">
      <c r="E685"/>
    </row>
    <row r="686" spans="5:5" x14ac:dyDescent="0.25">
      <c r="E686"/>
    </row>
    <row r="687" spans="5:5" x14ac:dyDescent="0.25">
      <c r="E687"/>
    </row>
    <row r="688" spans="5:5" x14ac:dyDescent="0.25">
      <c r="E688"/>
    </row>
    <row r="689" spans="5:5" x14ac:dyDescent="0.25">
      <c r="E689"/>
    </row>
    <row r="690" spans="5:5" x14ac:dyDescent="0.25">
      <c r="E690"/>
    </row>
    <row r="691" spans="5:5" x14ac:dyDescent="0.25">
      <c r="E691"/>
    </row>
    <row r="692" spans="5:5" x14ac:dyDescent="0.25">
      <c r="E692"/>
    </row>
    <row r="693" spans="5:5" x14ac:dyDescent="0.25">
      <c r="E693"/>
    </row>
    <row r="694" spans="5:5" x14ac:dyDescent="0.25">
      <c r="E694"/>
    </row>
    <row r="695" spans="5:5" x14ac:dyDescent="0.25">
      <c r="E695"/>
    </row>
    <row r="696" spans="5:5" x14ac:dyDescent="0.25">
      <c r="E696"/>
    </row>
    <row r="697" spans="5:5" x14ac:dyDescent="0.25">
      <c r="E697"/>
    </row>
    <row r="698" spans="5:5" x14ac:dyDescent="0.25">
      <c r="E698"/>
    </row>
    <row r="699" spans="5:5" x14ac:dyDescent="0.25">
      <c r="E699"/>
    </row>
    <row r="700" spans="5:5" x14ac:dyDescent="0.25">
      <c r="E700"/>
    </row>
    <row r="701" spans="5:5" x14ac:dyDescent="0.25">
      <c r="E701"/>
    </row>
    <row r="702" spans="5:5" x14ac:dyDescent="0.25">
      <c r="E702"/>
    </row>
    <row r="703" spans="5:5" x14ac:dyDescent="0.25">
      <c r="E703"/>
    </row>
    <row r="704" spans="5:5" x14ac:dyDescent="0.25">
      <c r="E704"/>
    </row>
    <row r="705" spans="5:5" x14ac:dyDescent="0.25">
      <c r="E705"/>
    </row>
    <row r="706" spans="5:5" x14ac:dyDescent="0.25">
      <c r="E706"/>
    </row>
    <row r="707" spans="5:5" x14ac:dyDescent="0.25">
      <c r="E707"/>
    </row>
    <row r="708" spans="5:5" x14ac:dyDescent="0.25">
      <c r="E708"/>
    </row>
    <row r="709" spans="5:5" x14ac:dyDescent="0.25">
      <c r="E709"/>
    </row>
    <row r="710" spans="5:5" x14ac:dyDescent="0.25">
      <c r="E710"/>
    </row>
    <row r="711" spans="5:5" x14ac:dyDescent="0.25">
      <c r="E711"/>
    </row>
    <row r="712" spans="5:5" x14ac:dyDescent="0.25">
      <c r="E712"/>
    </row>
    <row r="713" spans="5:5" x14ac:dyDescent="0.25">
      <c r="E713"/>
    </row>
    <row r="714" spans="5:5" x14ac:dyDescent="0.25">
      <c r="E714"/>
    </row>
    <row r="715" spans="5:5" x14ac:dyDescent="0.25">
      <c r="E715"/>
    </row>
    <row r="716" spans="5:5" x14ac:dyDescent="0.25">
      <c r="E716"/>
    </row>
    <row r="717" spans="5:5" x14ac:dyDescent="0.25">
      <c r="E717"/>
    </row>
    <row r="718" spans="5:5" x14ac:dyDescent="0.25">
      <c r="E718"/>
    </row>
    <row r="719" spans="5:5" x14ac:dyDescent="0.25">
      <c r="E719"/>
    </row>
    <row r="720" spans="5:5" x14ac:dyDescent="0.25">
      <c r="E720"/>
    </row>
    <row r="721" spans="5:5" x14ac:dyDescent="0.25">
      <c r="E721"/>
    </row>
    <row r="722" spans="5:5" x14ac:dyDescent="0.25">
      <c r="E722"/>
    </row>
    <row r="723" spans="5:5" x14ac:dyDescent="0.25">
      <c r="E723"/>
    </row>
    <row r="724" spans="5:5" x14ac:dyDescent="0.25">
      <c r="E724"/>
    </row>
    <row r="725" spans="5:5" x14ac:dyDescent="0.25">
      <c r="E725"/>
    </row>
    <row r="726" spans="5:5" x14ac:dyDescent="0.25">
      <c r="E726"/>
    </row>
    <row r="727" spans="5:5" x14ac:dyDescent="0.25">
      <c r="E727"/>
    </row>
    <row r="728" spans="5:5" x14ac:dyDescent="0.25">
      <c r="E728"/>
    </row>
    <row r="729" spans="5:5" x14ac:dyDescent="0.25">
      <c r="E729"/>
    </row>
    <row r="730" spans="5:5" x14ac:dyDescent="0.25">
      <c r="E730"/>
    </row>
    <row r="731" spans="5:5" x14ac:dyDescent="0.25">
      <c r="E731"/>
    </row>
    <row r="732" spans="5:5" x14ac:dyDescent="0.25">
      <c r="E732"/>
    </row>
    <row r="733" spans="5:5" x14ac:dyDescent="0.25">
      <c r="E733"/>
    </row>
    <row r="734" spans="5:5" x14ac:dyDescent="0.25">
      <c r="E734"/>
    </row>
    <row r="735" spans="5:5" x14ac:dyDescent="0.25">
      <c r="E735"/>
    </row>
    <row r="736" spans="5:5" x14ac:dyDescent="0.25">
      <c r="E736"/>
    </row>
    <row r="737" spans="5:5" x14ac:dyDescent="0.25">
      <c r="E737"/>
    </row>
    <row r="738" spans="5:5" x14ac:dyDescent="0.25">
      <c r="E738"/>
    </row>
    <row r="739" spans="5:5" x14ac:dyDescent="0.25">
      <c r="E739"/>
    </row>
    <row r="740" spans="5:5" x14ac:dyDescent="0.25">
      <c r="E740"/>
    </row>
    <row r="741" spans="5:5" x14ac:dyDescent="0.25">
      <c r="E741"/>
    </row>
    <row r="742" spans="5:5" x14ac:dyDescent="0.25">
      <c r="E742"/>
    </row>
    <row r="743" spans="5:5" x14ac:dyDescent="0.25">
      <c r="E743"/>
    </row>
    <row r="744" spans="5:5" x14ac:dyDescent="0.25">
      <c r="E744"/>
    </row>
    <row r="745" spans="5:5" x14ac:dyDescent="0.25">
      <c r="E745"/>
    </row>
    <row r="746" spans="5:5" x14ac:dyDescent="0.25">
      <c r="E746"/>
    </row>
    <row r="747" spans="5:5" x14ac:dyDescent="0.25">
      <c r="E747"/>
    </row>
    <row r="748" spans="5:5" x14ac:dyDescent="0.25">
      <c r="E748"/>
    </row>
    <row r="749" spans="5:5" x14ac:dyDescent="0.25">
      <c r="E749"/>
    </row>
    <row r="750" spans="5:5" x14ac:dyDescent="0.25">
      <c r="E750"/>
    </row>
    <row r="751" spans="5:5" x14ac:dyDescent="0.25">
      <c r="E751"/>
    </row>
    <row r="752" spans="5:5" x14ac:dyDescent="0.25">
      <c r="E752"/>
    </row>
    <row r="753" spans="5:5" x14ac:dyDescent="0.25">
      <c r="E753"/>
    </row>
    <row r="754" spans="5:5" x14ac:dyDescent="0.25">
      <c r="E754"/>
    </row>
    <row r="755" spans="5:5" x14ac:dyDescent="0.25">
      <c r="E755"/>
    </row>
    <row r="756" spans="5:5" x14ac:dyDescent="0.25">
      <c r="E756"/>
    </row>
    <row r="757" spans="5:5" x14ac:dyDescent="0.25">
      <c r="E757"/>
    </row>
    <row r="758" spans="5:5" x14ac:dyDescent="0.25">
      <c r="E758"/>
    </row>
    <row r="759" spans="5:5" x14ac:dyDescent="0.25">
      <c r="E759"/>
    </row>
    <row r="760" spans="5:5" x14ac:dyDescent="0.25">
      <c r="E760"/>
    </row>
    <row r="761" spans="5:5" x14ac:dyDescent="0.25">
      <c r="E761"/>
    </row>
    <row r="762" spans="5:5" x14ac:dyDescent="0.25">
      <c r="E762"/>
    </row>
    <row r="763" spans="5:5" x14ac:dyDescent="0.25">
      <c r="E763"/>
    </row>
    <row r="764" spans="5:5" x14ac:dyDescent="0.25">
      <c r="E764"/>
    </row>
    <row r="765" spans="5:5" x14ac:dyDescent="0.25">
      <c r="E765"/>
    </row>
    <row r="766" spans="5:5" x14ac:dyDescent="0.25">
      <c r="E766"/>
    </row>
    <row r="767" spans="5:5" x14ac:dyDescent="0.25">
      <c r="E767"/>
    </row>
    <row r="768" spans="5:5" x14ac:dyDescent="0.25">
      <c r="E768"/>
    </row>
    <row r="769" spans="5:5" x14ac:dyDescent="0.25">
      <c r="E769"/>
    </row>
    <row r="770" spans="5:5" x14ac:dyDescent="0.25">
      <c r="E770"/>
    </row>
    <row r="771" spans="5:5" x14ac:dyDescent="0.25">
      <c r="E771"/>
    </row>
    <row r="772" spans="5:5" x14ac:dyDescent="0.25">
      <c r="E772"/>
    </row>
    <row r="773" spans="5:5" x14ac:dyDescent="0.25">
      <c r="E773"/>
    </row>
    <row r="774" spans="5:5" x14ac:dyDescent="0.25">
      <c r="E774"/>
    </row>
    <row r="775" spans="5:5" x14ac:dyDescent="0.25">
      <c r="E775"/>
    </row>
    <row r="776" spans="5:5" x14ac:dyDescent="0.25">
      <c r="E776"/>
    </row>
    <row r="777" spans="5:5" x14ac:dyDescent="0.25">
      <c r="E777"/>
    </row>
    <row r="778" spans="5:5" x14ac:dyDescent="0.25">
      <c r="E778"/>
    </row>
    <row r="779" spans="5:5" x14ac:dyDescent="0.25">
      <c r="E779"/>
    </row>
    <row r="780" spans="5:5" x14ac:dyDescent="0.25">
      <c r="E780"/>
    </row>
    <row r="781" spans="5:5" x14ac:dyDescent="0.25">
      <c r="E781"/>
    </row>
    <row r="782" spans="5:5" x14ac:dyDescent="0.25">
      <c r="E782"/>
    </row>
    <row r="783" spans="5:5" x14ac:dyDescent="0.25">
      <c r="E783"/>
    </row>
    <row r="784" spans="5:5" x14ac:dyDescent="0.25">
      <c r="E784"/>
    </row>
    <row r="785" spans="5:5" x14ac:dyDescent="0.25">
      <c r="E785"/>
    </row>
    <row r="786" spans="5:5" x14ac:dyDescent="0.25">
      <c r="E786"/>
    </row>
    <row r="787" spans="5:5" x14ac:dyDescent="0.25">
      <c r="E787"/>
    </row>
    <row r="788" spans="5:5" x14ac:dyDescent="0.25">
      <c r="E788"/>
    </row>
    <row r="789" spans="5:5" x14ac:dyDescent="0.25">
      <c r="E789"/>
    </row>
    <row r="790" spans="5:5" x14ac:dyDescent="0.25">
      <c r="E790"/>
    </row>
    <row r="791" spans="5:5" x14ac:dyDescent="0.25">
      <c r="E791"/>
    </row>
    <row r="792" spans="5:5" x14ac:dyDescent="0.25">
      <c r="E792"/>
    </row>
    <row r="793" spans="5:5" x14ac:dyDescent="0.25">
      <c r="E793"/>
    </row>
    <row r="794" spans="5:5" x14ac:dyDescent="0.25">
      <c r="E794"/>
    </row>
    <row r="795" spans="5:5" x14ac:dyDescent="0.25">
      <c r="E795"/>
    </row>
    <row r="796" spans="5:5" x14ac:dyDescent="0.25">
      <c r="E796"/>
    </row>
    <row r="797" spans="5:5" x14ac:dyDescent="0.25">
      <c r="E797"/>
    </row>
    <row r="798" spans="5:5" x14ac:dyDescent="0.25">
      <c r="E798"/>
    </row>
    <row r="799" spans="5:5" x14ac:dyDescent="0.25">
      <c r="E799"/>
    </row>
    <row r="800" spans="5:5" x14ac:dyDescent="0.25">
      <c r="E800"/>
    </row>
    <row r="801" spans="5:5" x14ac:dyDescent="0.25">
      <c r="E801"/>
    </row>
    <row r="802" spans="5:5" x14ac:dyDescent="0.25">
      <c r="E802"/>
    </row>
    <row r="803" spans="5:5" x14ac:dyDescent="0.25">
      <c r="E803"/>
    </row>
    <row r="804" spans="5:5" x14ac:dyDescent="0.25">
      <c r="E804"/>
    </row>
    <row r="805" spans="5:5" x14ac:dyDescent="0.25">
      <c r="E805"/>
    </row>
    <row r="806" spans="5:5" x14ac:dyDescent="0.25">
      <c r="E806"/>
    </row>
    <row r="807" spans="5:5" x14ac:dyDescent="0.25">
      <c r="E807"/>
    </row>
    <row r="808" spans="5:5" x14ac:dyDescent="0.25">
      <c r="E808"/>
    </row>
    <row r="809" spans="5:5" x14ac:dyDescent="0.25">
      <c r="E809"/>
    </row>
    <row r="810" spans="5:5" x14ac:dyDescent="0.25">
      <c r="E810"/>
    </row>
    <row r="811" spans="5:5" x14ac:dyDescent="0.25">
      <c r="E811"/>
    </row>
    <row r="812" spans="5:5" x14ac:dyDescent="0.25">
      <c r="E812"/>
    </row>
    <row r="813" spans="5:5" x14ac:dyDescent="0.25">
      <c r="E813"/>
    </row>
    <row r="814" spans="5:5" x14ac:dyDescent="0.25">
      <c r="E814"/>
    </row>
    <row r="815" spans="5:5" x14ac:dyDescent="0.25">
      <c r="E815"/>
    </row>
    <row r="816" spans="5:5" x14ac:dyDescent="0.25">
      <c r="E816"/>
    </row>
    <row r="817" spans="5:5" x14ac:dyDescent="0.25">
      <c r="E817"/>
    </row>
    <row r="818" spans="5:5" x14ac:dyDescent="0.25">
      <c r="E818"/>
    </row>
    <row r="819" spans="5:5" x14ac:dyDescent="0.25">
      <c r="E819"/>
    </row>
    <row r="820" spans="5:5" x14ac:dyDescent="0.25">
      <c r="E820"/>
    </row>
    <row r="821" spans="5:5" x14ac:dyDescent="0.25">
      <c r="E821"/>
    </row>
    <row r="822" spans="5:5" x14ac:dyDescent="0.25">
      <c r="E822"/>
    </row>
    <row r="823" spans="5:5" x14ac:dyDescent="0.25">
      <c r="E823"/>
    </row>
    <row r="824" spans="5:5" x14ac:dyDescent="0.25">
      <c r="E824"/>
    </row>
    <row r="825" spans="5:5" x14ac:dyDescent="0.25">
      <c r="E825"/>
    </row>
    <row r="826" spans="5:5" x14ac:dyDescent="0.25">
      <c r="E826"/>
    </row>
    <row r="827" spans="5:5" x14ac:dyDescent="0.25">
      <c r="E827"/>
    </row>
    <row r="828" spans="5:5" x14ac:dyDescent="0.25">
      <c r="E828"/>
    </row>
    <row r="829" spans="5:5" x14ac:dyDescent="0.25">
      <c r="E829"/>
    </row>
    <row r="830" spans="5:5" x14ac:dyDescent="0.25">
      <c r="E830"/>
    </row>
    <row r="831" spans="5:5" x14ac:dyDescent="0.25">
      <c r="E831"/>
    </row>
    <row r="832" spans="5:5" x14ac:dyDescent="0.25">
      <c r="E832"/>
    </row>
    <row r="833" spans="5:5" x14ac:dyDescent="0.25">
      <c r="E833"/>
    </row>
    <row r="834" spans="5:5" x14ac:dyDescent="0.25">
      <c r="E834"/>
    </row>
    <row r="835" spans="5:5" x14ac:dyDescent="0.25">
      <c r="E835"/>
    </row>
    <row r="836" spans="5:5" x14ac:dyDescent="0.25">
      <c r="E836"/>
    </row>
    <row r="837" spans="5:5" x14ac:dyDescent="0.25">
      <c r="E837"/>
    </row>
    <row r="838" spans="5:5" x14ac:dyDescent="0.25">
      <c r="E838"/>
    </row>
    <row r="839" spans="5:5" x14ac:dyDescent="0.25">
      <c r="E839"/>
    </row>
    <row r="840" spans="5:5" x14ac:dyDescent="0.25">
      <c r="E840"/>
    </row>
    <row r="841" spans="5:5" x14ac:dyDescent="0.25">
      <c r="E841"/>
    </row>
    <row r="842" spans="5:5" x14ac:dyDescent="0.25">
      <c r="E842"/>
    </row>
    <row r="843" spans="5:5" x14ac:dyDescent="0.25">
      <c r="E843"/>
    </row>
    <row r="844" spans="5:5" x14ac:dyDescent="0.25">
      <c r="E844"/>
    </row>
    <row r="845" spans="5:5" x14ac:dyDescent="0.25">
      <c r="E845"/>
    </row>
    <row r="846" spans="5:5" x14ac:dyDescent="0.25">
      <c r="E846"/>
    </row>
    <row r="847" spans="5:5" x14ac:dyDescent="0.25">
      <c r="E847"/>
    </row>
    <row r="848" spans="5:5" x14ac:dyDescent="0.25">
      <c r="E848"/>
    </row>
    <row r="849" spans="5:5" x14ac:dyDescent="0.25">
      <c r="E849"/>
    </row>
    <row r="850" spans="5:5" x14ac:dyDescent="0.25">
      <c r="E850"/>
    </row>
    <row r="851" spans="5:5" x14ac:dyDescent="0.25">
      <c r="E851"/>
    </row>
    <row r="852" spans="5:5" x14ac:dyDescent="0.25">
      <c r="E852"/>
    </row>
    <row r="853" spans="5:5" x14ac:dyDescent="0.25">
      <c r="E853"/>
    </row>
    <row r="854" spans="5:5" x14ac:dyDescent="0.25">
      <c r="E854"/>
    </row>
    <row r="855" spans="5:5" x14ac:dyDescent="0.25">
      <c r="E855"/>
    </row>
    <row r="856" spans="5:5" x14ac:dyDescent="0.25">
      <c r="E856"/>
    </row>
    <row r="857" spans="5:5" x14ac:dyDescent="0.25">
      <c r="E857"/>
    </row>
    <row r="858" spans="5:5" x14ac:dyDescent="0.25">
      <c r="E858"/>
    </row>
    <row r="859" spans="5:5" x14ac:dyDescent="0.25">
      <c r="E859"/>
    </row>
    <row r="860" spans="5:5" x14ac:dyDescent="0.25">
      <c r="E860"/>
    </row>
    <row r="861" spans="5:5" x14ac:dyDescent="0.25">
      <c r="E861"/>
    </row>
    <row r="862" spans="5:5" x14ac:dyDescent="0.25">
      <c r="E862"/>
    </row>
    <row r="863" spans="5:5" x14ac:dyDescent="0.25">
      <c r="E863"/>
    </row>
    <row r="864" spans="5:5" x14ac:dyDescent="0.25">
      <c r="E864"/>
    </row>
    <row r="865" spans="5:5" x14ac:dyDescent="0.25">
      <c r="E865"/>
    </row>
    <row r="866" spans="5:5" x14ac:dyDescent="0.25">
      <c r="E866"/>
    </row>
    <row r="867" spans="5:5" x14ac:dyDescent="0.25">
      <c r="E867"/>
    </row>
    <row r="868" spans="5:5" x14ac:dyDescent="0.25">
      <c r="E868"/>
    </row>
    <row r="869" spans="5:5" x14ac:dyDescent="0.25">
      <c r="E869"/>
    </row>
    <row r="870" spans="5:5" x14ac:dyDescent="0.25">
      <c r="E870"/>
    </row>
    <row r="871" spans="5:5" x14ac:dyDescent="0.25">
      <c r="E871"/>
    </row>
    <row r="872" spans="5:5" x14ac:dyDescent="0.25">
      <c r="E872"/>
    </row>
    <row r="873" spans="5:5" x14ac:dyDescent="0.25">
      <c r="E873"/>
    </row>
    <row r="874" spans="5:5" x14ac:dyDescent="0.25">
      <c r="E874"/>
    </row>
    <row r="875" spans="5:5" x14ac:dyDescent="0.25">
      <c r="E875"/>
    </row>
    <row r="876" spans="5:5" x14ac:dyDescent="0.25">
      <c r="E876"/>
    </row>
    <row r="877" spans="5:5" x14ac:dyDescent="0.25">
      <c r="E877"/>
    </row>
    <row r="878" spans="5:5" x14ac:dyDescent="0.25">
      <c r="E878"/>
    </row>
    <row r="879" spans="5:5" x14ac:dyDescent="0.25">
      <c r="E879"/>
    </row>
    <row r="880" spans="5:5" x14ac:dyDescent="0.25">
      <c r="E880"/>
    </row>
    <row r="881" spans="5:5" x14ac:dyDescent="0.25">
      <c r="E881"/>
    </row>
    <row r="882" spans="5:5" x14ac:dyDescent="0.25">
      <c r="E882"/>
    </row>
    <row r="883" spans="5:5" x14ac:dyDescent="0.25">
      <c r="E883"/>
    </row>
    <row r="884" spans="5:5" x14ac:dyDescent="0.25">
      <c r="E884"/>
    </row>
    <row r="885" spans="5:5" x14ac:dyDescent="0.25">
      <c r="E885"/>
    </row>
    <row r="886" spans="5:5" x14ac:dyDescent="0.25">
      <c r="E886"/>
    </row>
    <row r="887" spans="5:5" x14ac:dyDescent="0.25">
      <c r="E887"/>
    </row>
    <row r="888" spans="5:5" x14ac:dyDescent="0.25">
      <c r="E888"/>
    </row>
    <row r="889" spans="5:5" x14ac:dyDescent="0.25">
      <c r="E889"/>
    </row>
    <row r="890" spans="5:5" x14ac:dyDescent="0.25">
      <c r="E890"/>
    </row>
    <row r="891" spans="5:5" x14ac:dyDescent="0.25">
      <c r="E891"/>
    </row>
    <row r="892" spans="5:5" x14ac:dyDescent="0.25">
      <c r="E892"/>
    </row>
    <row r="893" spans="5:5" x14ac:dyDescent="0.25">
      <c r="E893"/>
    </row>
    <row r="894" spans="5:5" x14ac:dyDescent="0.25">
      <c r="E894"/>
    </row>
    <row r="895" spans="5:5" x14ac:dyDescent="0.25">
      <c r="E895"/>
    </row>
    <row r="896" spans="5:5" x14ac:dyDescent="0.25">
      <c r="E896"/>
    </row>
    <row r="897" spans="5:5" x14ac:dyDescent="0.25">
      <c r="E897"/>
    </row>
    <row r="898" spans="5:5" x14ac:dyDescent="0.25">
      <c r="E898"/>
    </row>
    <row r="899" spans="5:5" x14ac:dyDescent="0.25">
      <c r="E899"/>
    </row>
    <row r="900" spans="5:5" x14ac:dyDescent="0.25">
      <c r="E900"/>
    </row>
    <row r="901" spans="5:5" x14ac:dyDescent="0.25">
      <c r="E901"/>
    </row>
    <row r="902" spans="5:5" x14ac:dyDescent="0.25">
      <c r="E902"/>
    </row>
    <row r="903" spans="5:5" x14ac:dyDescent="0.25">
      <c r="E903"/>
    </row>
    <row r="904" spans="5:5" x14ac:dyDescent="0.25">
      <c r="E904"/>
    </row>
    <row r="905" spans="5:5" x14ac:dyDescent="0.25">
      <c r="E905"/>
    </row>
    <row r="906" spans="5:5" x14ac:dyDescent="0.25">
      <c r="E906"/>
    </row>
    <row r="907" spans="5:5" x14ac:dyDescent="0.25">
      <c r="E907"/>
    </row>
    <row r="908" spans="5:5" x14ac:dyDescent="0.25">
      <c r="E908"/>
    </row>
    <row r="909" spans="5:5" x14ac:dyDescent="0.25">
      <c r="E909"/>
    </row>
    <row r="910" spans="5:5" x14ac:dyDescent="0.25">
      <c r="E910"/>
    </row>
    <row r="911" spans="5:5" x14ac:dyDescent="0.25">
      <c r="E911"/>
    </row>
    <row r="912" spans="5:5" x14ac:dyDescent="0.25">
      <c r="E912"/>
    </row>
    <row r="913" spans="5:5" x14ac:dyDescent="0.25">
      <c r="E913"/>
    </row>
    <row r="914" spans="5:5" x14ac:dyDescent="0.25">
      <c r="E914"/>
    </row>
    <row r="915" spans="5:5" x14ac:dyDescent="0.25">
      <c r="E915"/>
    </row>
    <row r="916" spans="5:5" x14ac:dyDescent="0.25">
      <c r="E916"/>
    </row>
    <row r="917" spans="5:5" x14ac:dyDescent="0.25">
      <c r="E917"/>
    </row>
    <row r="918" spans="5:5" x14ac:dyDescent="0.25">
      <c r="E918"/>
    </row>
    <row r="919" spans="5:5" x14ac:dyDescent="0.25">
      <c r="E919"/>
    </row>
    <row r="920" spans="5:5" x14ac:dyDescent="0.25">
      <c r="E920"/>
    </row>
    <row r="921" spans="5:5" x14ac:dyDescent="0.25">
      <c r="E921"/>
    </row>
    <row r="922" spans="5:5" x14ac:dyDescent="0.25">
      <c r="E922"/>
    </row>
    <row r="923" spans="5:5" x14ac:dyDescent="0.25">
      <c r="E923"/>
    </row>
    <row r="924" spans="5:5" x14ac:dyDescent="0.25">
      <c r="E924"/>
    </row>
    <row r="925" spans="5:5" x14ac:dyDescent="0.25">
      <c r="E925"/>
    </row>
    <row r="926" spans="5:5" x14ac:dyDescent="0.25">
      <c r="E926"/>
    </row>
    <row r="927" spans="5:5" x14ac:dyDescent="0.25">
      <c r="E927"/>
    </row>
    <row r="928" spans="5:5" x14ac:dyDescent="0.25">
      <c r="E928"/>
    </row>
    <row r="929" spans="5:5" x14ac:dyDescent="0.25">
      <c r="E929"/>
    </row>
    <row r="930" spans="5:5" x14ac:dyDescent="0.25">
      <c r="E930"/>
    </row>
    <row r="931" spans="5:5" x14ac:dyDescent="0.25">
      <c r="E931"/>
    </row>
    <row r="932" spans="5:5" x14ac:dyDescent="0.25">
      <c r="E932"/>
    </row>
    <row r="933" spans="5:5" x14ac:dyDescent="0.25">
      <c r="E933"/>
    </row>
    <row r="934" spans="5:5" x14ac:dyDescent="0.25">
      <c r="E934"/>
    </row>
    <row r="935" spans="5:5" x14ac:dyDescent="0.25">
      <c r="E935"/>
    </row>
    <row r="936" spans="5:5" x14ac:dyDescent="0.25">
      <c r="E936"/>
    </row>
    <row r="937" spans="5:5" x14ac:dyDescent="0.25">
      <c r="E937"/>
    </row>
    <row r="938" spans="5:5" x14ac:dyDescent="0.25">
      <c r="E938"/>
    </row>
    <row r="939" spans="5:5" x14ac:dyDescent="0.25">
      <c r="E939"/>
    </row>
    <row r="940" spans="5:5" x14ac:dyDescent="0.25">
      <c r="E940"/>
    </row>
    <row r="941" spans="5:5" x14ac:dyDescent="0.25">
      <c r="E941"/>
    </row>
    <row r="942" spans="5:5" x14ac:dyDescent="0.25">
      <c r="E942"/>
    </row>
    <row r="943" spans="5:5" x14ac:dyDescent="0.25">
      <c r="E943"/>
    </row>
    <row r="944" spans="5:5" x14ac:dyDescent="0.25">
      <c r="E944"/>
    </row>
    <row r="945" spans="5:5" x14ac:dyDescent="0.25">
      <c r="E945"/>
    </row>
    <row r="946" spans="5:5" x14ac:dyDescent="0.25">
      <c r="E946"/>
    </row>
    <row r="947" spans="5:5" x14ac:dyDescent="0.25">
      <c r="E947"/>
    </row>
    <row r="948" spans="5:5" x14ac:dyDescent="0.25">
      <c r="E948"/>
    </row>
    <row r="949" spans="5:5" x14ac:dyDescent="0.25">
      <c r="E949"/>
    </row>
    <row r="950" spans="5:5" x14ac:dyDescent="0.25">
      <c r="E950"/>
    </row>
    <row r="951" spans="5:5" x14ac:dyDescent="0.25">
      <c r="E951"/>
    </row>
    <row r="952" spans="5:5" x14ac:dyDescent="0.25">
      <c r="E952"/>
    </row>
    <row r="953" spans="5:5" x14ac:dyDescent="0.25">
      <c r="E953"/>
    </row>
    <row r="954" spans="5:5" x14ac:dyDescent="0.25">
      <c r="E954"/>
    </row>
    <row r="955" spans="5:5" x14ac:dyDescent="0.25">
      <c r="E955"/>
    </row>
    <row r="956" spans="5:5" x14ac:dyDescent="0.25">
      <c r="E956"/>
    </row>
    <row r="957" spans="5:5" x14ac:dyDescent="0.25">
      <c r="E957"/>
    </row>
    <row r="958" spans="5:5" x14ac:dyDescent="0.25">
      <c r="E958"/>
    </row>
    <row r="959" spans="5:5" x14ac:dyDescent="0.25">
      <c r="E959"/>
    </row>
    <row r="960" spans="5:5" x14ac:dyDescent="0.25">
      <c r="E960"/>
    </row>
    <row r="961" spans="5:5" x14ac:dyDescent="0.25">
      <c r="E961"/>
    </row>
    <row r="962" spans="5:5" x14ac:dyDescent="0.25">
      <c r="E962"/>
    </row>
    <row r="963" spans="5:5" x14ac:dyDescent="0.25">
      <c r="E963"/>
    </row>
    <row r="964" spans="5:5" x14ac:dyDescent="0.25">
      <c r="E964"/>
    </row>
    <row r="965" spans="5:5" x14ac:dyDescent="0.25">
      <c r="E965"/>
    </row>
    <row r="966" spans="5:5" x14ac:dyDescent="0.25">
      <c r="E966"/>
    </row>
    <row r="967" spans="5:5" x14ac:dyDescent="0.25">
      <c r="E967"/>
    </row>
    <row r="968" spans="5:5" x14ac:dyDescent="0.25">
      <c r="E968"/>
    </row>
    <row r="969" spans="5:5" x14ac:dyDescent="0.25">
      <c r="E969"/>
    </row>
    <row r="970" spans="5:5" x14ac:dyDescent="0.25">
      <c r="E970"/>
    </row>
    <row r="971" spans="5:5" x14ac:dyDescent="0.25">
      <c r="E971"/>
    </row>
    <row r="972" spans="5:5" x14ac:dyDescent="0.25">
      <c r="E972"/>
    </row>
    <row r="973" spans="5:5" x14ac:dyDescent="0.25">
      <c r="E973"/>
    </row>
    <row r="974" spans="5:5" x14ac:dyDescent="0.25">
      <c r="E974"/>
    </row>
    <row r="975" spans="5:5" x14ac:dyDescent="0.25">
      <c r="E975"/>
    </row>
    <row r="976" spans="5:5" x14ac:dyDescent="0.25">
      <c r="E976"/>
    </row>
    <row r="977" spans="5:5" x14ac:dyDescent="0.25">
      <c r="E977"/>
    </row>
    <row r="978" spans="5:5" x14ac:dyDescent="0.25">
      <c r="E978"/>
    </row>
    <row r="979" spans="5:5" x14ac:dyDescent="0.25">
      <c r="E979"/>
    </row>
    <row r="980" spans="5:5" x14ac:dyDescent="0.25">
      <c r="E980"/>
    </row>
    <row r="981" spans="5:5" x14ac:dyDescent="0.25">
      <c r="E981"/>
    </row>
    <row r="982" spans="5:5" x14ac:dyDescent="0.25">
      <c r="E982"/>
    </row>
    <row r="983" spans="5:5" x14ac:dyDescent="0.25">
      <c r="E983"/>
    </row>
    <row r="984" spans="5:5" x14ac:dyDescent="0.25">
      <c r="E984"/>
    </row>
    <row r="985" spans="5:5" x14ac:dyDescent="0.25">
      <c r="E985"/>
    </row>
    <row r="986" spans="5:5" x14ac:dyDescent="0.25">
      <c r="E986"/>
    </row>
    <row r="987" spans="5:5" x14ac:dyDescent="0.25">
      <c r="E987"/>
    </row>
    <row r="988" spans="5:5" x14ac:dyDescent="0.25">
      <c r="E988"/>
    </row>
    <row r="989" spans="5:5" x14ac:dyDescent="0.25">
      <c r="E989"/>
    </row>
    <row r="990" spans="5:5" x14ac:dyDescent="0.25">
      <c r="E990"/>
    </row>
    <row r="991" spans="5:5" x14ac:dyDescent="0.25">
      <c r="E991"/>
    </row>
    <row r="992" spans="5:5" x14ac:dyDescent="0.25">
      <c r="E992"/>
    </row>
    <row r="993" spans="5:5" x14ac:dyDescent="0.25">
      <c r="E993"/>
    </row>
    <row r="994" spans="5:5" x14ac:dyDescent="0.25">
      <c r="E994"/>
    </row>
    <row r="995" spans="5:5" x14ac:dyDescent="0.25">
      <c r="E995"/>
    </row>
    <row r="996" spans="5:5" x14ac:dyDescent="0.25">
      <c r="E996"/>
    </row>
    <row r="997" spans="5:5" x14ac:dyDescent="0.25">
      <c r="E997"/>
    </row>
    <row r="998" spans="5:5" x14ac:dyDescent="0.25">
      <c r="E998"/>
    </row>
    <row r="999" spans="5:5" x14ac:dyDescent="0.25">
      <c r="E999"/>
    </row>
    <row r="1000" spans="5:5" x14ac:dyDescent="0.25">
      <c r="E1000"/>
    </row>
    <row r="1001" spans="5:5" x14ac:dyDescent="0.25">
      <c r="E1001"/>
    </row>
    <row r="1002" spans="5:5" x14ac:dyDescent="0.25">
      <c r="E1002"/>
    </row>
    <row r="1003" spans="5:5" x14ac:dyDescent="0.25">
      <c r="E1003"/>
    </row>
    <row r="1004" spans="5:5" x14ac:dyDescent="0.25">
      <c r="E1004"/>
    </row>
    <row r="1005" spans="5:5" x14ac:dyDescent="0.25">
      <c r="E1005"/>
    </row>
    <row r="1006" spans="5:5" x14ac:dyDescent="0.25">
      <c r="E1006"/>
    </row>
    <row r="1007" spans="5:5" x14ac:dyDescent="0.25">
      <c r="E1007"/>
    </row>
    <row r="1008" spans="5:5" x14ac:dyDescent="0.25">
      <c r="E1008"/>
    </row>
    <row r="1009" spans="5:5" x14ac:dyDescent="0.25">
      <c r="E1009"/>
    </row>
    <row r="1010" spans="5:5" x14ac:dyDescent="0.25">
      <c r="E1010"/>
    </row>
    <row r="1011" spans="5:5" x14ac:dyDescent="0.25">
      <c r="E1011"/>
    </row>
    <row r="1012" spans="5:5" x14ac:dyDescent="0.25">
      <c r="E1012"/>
    </row>
    <row r="1013" spans="5:5" x14ac:dyDescent="0.25">
      <c r="E1013"/>
    </row>
    <row r="1014" spans="5:5" x14ac:dyDescent="0.25">
      <c r="E1014"/>
    </row>
    <row r="1015" spans="5:5" x14ac:dyDescent="0.25">
      <c r="E1015"/>
    </row>
    <row r="1016" spans="5:5" x14ac:dyDescent="0.25">
      <c r="E1016"/>
    </row>
    <row r="1017" spans="5:5" x14ac:dyDescent="0.25">
      <c r="E1017"/>
    </row>
    <row r="1018" spans="5:5" x14ac:dyDescent="0.25">
      <c r="E1018"/>
    </row>
    <row r="1019" spans="5:5" x14ac:dyDescent="0.25">
      <c r="E1019"/>
    </row>
    <row r="1020" spans="5:5" x14ac:dyDescent="0.25">
      <c r="E1020"/>
    </row>
    <row r="1021" spans="5:5" x14ac:dyDescent="0.25">
      <c r="E1021"/>
    </row>
    <row r="1022" spans="5:5" x14ac:dyDescent="0.25">
      <c r="E1022"/>
    </row>
    <row r="1023" spans="5:5" x14ac:dyDescent="0.25">
      <c r="E1023"/>
    </row>
    <row r="1024" spans="5:5" x14ac:dyDescent="0.25">
      <c r="E1024"/>
    </row>
    <row r="1025" spans="5:5" x14ac:dyDescent="0.25">
      <c r="E1025"/>
    </row>
    <row r="1026" spans="5:5" x14ac:dyDescent="0.25">
      <c r="E1026"/>
    </row>
    <row r="1027" spans="5:5" x14ac:dyDescent="0.25">
      <c r="E1027"/>
    </row>
    <row r="1028" spans="5:5" x14ac:dyDescent="0.25">
      <c r="E1028"/>
    </row>
    <row r="1029" spans="5:5" x14ac:dyDescent="0.25">
      <c r="E1029"/>
    </row>
    <row r="1030" spans="5:5" x14ac:dyDescent="0.25">
      <c r="E1030"/>
    </row>
    <row r="1031" spans="5:5" x14ac:dyDescent="0.25">
      <c r="E1031"/>
    </row>
    <row r="1032" spans="5:5" x14ac:dyDescent="0.25">
      <c r="E1032"/>
    </row>
    <row r="1033" spans="5:5" x14ac:dyDescent="0.25">
      <c r="E1033"/>
    </row>
  </sheetData>
  <mergeCells count="8">
    <mergeCell ref="B1:X1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9"/>
  <sheetViews>
    <sheetView workbookViewId="0">
      <selection activeCell="B1" sqref="B1:X1"/>
    </sheetView>
  </sheetViews>
  <sheetFormatPr defaultRowHeight="15" x14ac:dyDescent="0.25"/>
  <cols>
    <col min="2" max="2" width="31" bestFit="1" customWidth="1"/>
    <col min="3" max="3" width="12.140625" bestFit="1" customWidth="1"/>
    <col min="4" max="4" width="12.7109375" bestFit="1" customWidth="1"/>
    <col min="6" max="6" width="19.28515625" customWidth="1"/>
    <col min="7" max="7" width="11.5703125" bestFit="1" customWidth="1"/>
    <col min="8" max="8" width="9" customWidth="1"/>
    <col min="9" max="10" width="11.5703125" bestFit="1" customWidth="1"/>
    <col min="11" max="14" width="10.5703125" bestFit="1" customWidth="1"/>
    <col min="15" max="16" width="11.5703125" bestFit="1" customWidth="1"/>
    <col min="21" max="24" width="10.5703125" bestFit="1" customWidth="1"/>
  </cols>
  <sheetData>
    <row r="1" spans="1:24" ht="16.5" thickBot="1" x14ac:dyDescent="0.3">
      <c r="B1" s="236" t="s">
        <v>79</v>
      </c>
      <c r="C1" s="237"/>
      <c r="D1" s="238"/>
      <c r="E1" s="238"/>
      <c r="F1" s="238"/>
      <c r="G1" s="238"/>
      <c r="H1" s="238"/>
      <c r="I1" s="238"/>
      <c r="J1" s="238"/>
      <c r="K1" s="237"/>
      <c r="L1" s="237"/>
      <c r="M1" s="237"/>
      <c r="N1" s="237"/>
      <c r="O1" s="238"/>
      <c r="P1" s="238"/>
      <c r="Q1" s="238"/>
      <c r="R1" s="238"/>
      <c r="S1" s="238"/>
      <c r="T1" s="238"/>
      <c r="U1" s="238"/>
      <c r="V1" s="238"/>
      <c r="W1" s="238"/>
      <c r="X1" s="239"/>
    </row>
    <row r="2" spans="1:24" ht="15.75" thickBot="1" x14ac:dyDescent="0.3">
      <c r="B2" s="89"/>
      <c r="C2" s="91"/>
      <c r="D2" s="133"/>
      <c r="E2" s="134"/>
      <c r="F2" s="90"/>
      <c r="G2" s="91" t="s">
        <v>0</v>
      </c>
      <c r="H2" s="92"/>
      <c r="I2" s="93" t="s">
        <v>0</v>
      </c>
      <c r="J2" s="90" t="s">
        <v>1</v>
      </c>
      <c r="K2" s="233" t="s">
        <v>68</v>
      </c>
      <c r="L2" s="234"/>
      <c r="M2" s="228" t="s">
        <v>69</v>
      </c>
      <c r="N2" s="229"/>
      <c r="O2" s="228" t="s">
        <v>70</v>
      </c>
      <c r="P2" s="229"/>
      <c r="Q2" s="228" t="s">
        <v>71</v>
      </c>
      <c r="R2" s="229"/>
      <c r="S2" s="228" t="s">
        <v>72</v>
      </c>
      <c r="T2" s="229"/>
      <c r="U2" s="228" t="s">
        <v>77</v>
      </c>
      <c r="V2" s="229"/>
      <c r="W2" s="228" t="s">
        <v>81</v>
      </c>
      <c r="X2" s="229"/>
    </row>
    <row r="3" spans="1:24" x14ac:dyDescent="0.25">
      <c r="B3" s="94"/>
      <c r="C3" s="96" t="s">
        <v>2</v>
      </c>
      <c r="D3" s="135" t="s">
        <v>2</v>
      </c>
      <c r="E3" s="136" t="s">
        <v>3</v>
      </c>
      <c r="F3" s="95" t="s">
        <v>4</v>
      </c>
      <c r="G3" s="96" t="s">
        <v>2</v>
      </c>
      <c r="H3" s="96" t="s">
        <v>12</v>
      </c>
      <c r="I3" s="97" t="s">
        <v>12</v>
      </c>
      <c r="J3" s="96" t="s">
        <v>6</v>
      </c>
      <c r="K3" s="145" t="s">
        <v>2</v>
      </c>
      <c r="L3" s="98" t="s">
        <v>12</v>
      </c>
      <c r="M3" s="93" t="s">
        <v>2</v>
      </c>
      <c r="N3" s="99" t="s">
        <v>12</v>
      </c>
      <c r="O3" s="93" t="s">
        <v>2</v>
      </c>
      <c r="P3" s="99" t="s">
        <v>12</v>
      </c>
      <c r="Q3" s="93" t="s">
        <v>2</v>
      </c>
      <c r="R3" s="99" t="s">
        <v>12</v>
      </c>
      <c r="S3" s="93" t="s">
        <v>2</v>
      </c>
      <c r="T3" s="99" t="s">
        <v>12</v>
      </c>
      <c r="U3" s="93" t="s">
        <v>2</v>
      </c>
      <c r="V3" s="99" t="s">
        <v>12</v>
      </c>
      <c r="W3" s="93" t="s">
        <v>2</v>
      </c>
      <c r="X3" s="93" t="s">
        <v>12</v>
      </c>
    </row>
    <row r="4" spans="1:24" ht="15.75" thickBot="1" x14ac:dyDescent="0.3">
      <c r="B4" s="101" t="s">
        <v>82</v>
      </c>
      <c r="C4" s="103" t="s">
        <v>7</v>
      </c>
      <c r="D4" s="143" t="s">
        <v>8</v>
      </c>
      <c r="E4" s="144" t="s">
        <v>9</v>
      </c>
      <c r="F4" s="102" t="s">
        <v>10</v>
      </c>
      <c r="G4" s="103" t="s">
        <v>6</v>
      </c>
      <c r="H4" s="103" t="s">
        <v>11</v>
      </c>
      <c r="I4" s="104" t="s">
        <v>6</v>
      </c>
      <c r="J4" s="103" t="s">
        <v>80</v>
      </c>
      <c r="K4" s="146" t="s">
        <v>6</v>
      </c>
      <c r="L4" s="105" t="s">
        <v>6</v>
      </c>
      <c r="M4" s="104" t="s">
        <v>6</v>
      </c>
      <c r="N4" s="106" t="s">
        <v>6</v>
      </c>
      <c r="O4" s="104" t="s">
        <v>6</v>
      </c>
      <c r="P4" s="106" t="s">
        <v>6</v>
      </c>
      <c r="Q4" s="104" t="s">
        <v>6</v>
      </c>
      <c r="R4" s="106" t="s">
        <v>6</v>
      </c>
      <c r="S4" s="104" t="s">
        <v>6</v>
      </c>
      <c r="T4" s="106" t="s">
        <v>6</v>
      </c>
      <c r="U4" s="104" t="s">
        <v>6</v>
      </c>
      <c r="V4" s="107" t="s">
        <v>6</v>
      </c>
      <c r="W4" s="104" t="s">
        <v>6</v>
      </c>
      <c r="X4" s="104" t="s">
        <v>6</v>
      </c>
    </row>
    <row r="5" spans="1:24" ht="15.75" thickBot="1" x14ac:dyDescent="0.3">
      <c r="B5" s="147"/>
      <c r="C5" s="16"/>
      <c r="D5" s="16"/>
      <c r="E5" s="16"/>
      <c r="F5" s="16"/>
      <c r="G5" s="16"/>
      <c r="H5" s="16"/>
      <c r="I5" s="16"/>
      <c r="J5" s="16"/>
      <c r="K5" s="79"/>
      <c r="L5" s="7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6.5" thickBot="1" x14ac:dyDescent="0.3">
      <c r="B6" s="148" t="s">
        <v>25</v>
      </c>
      <c r="C6" s="59"/>
      <c r="D6" s="5"/>
      <c r="E6" s="5"/>
      <c r="F6" s="5"/>
      <c r="G6" s="5"/>
      <c r="H6" s="5"/>
      <c r="I6" s="5"/>
      <c r="J6" s="5"/>
      <c r="K6" s="8"/>
      <c r="L6" s="8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t="s">
        <v>23</v>
      </c>
      <c r="B7" s="18" t="s">
        <v>15</v>
      </c>
      <c r="C7" s="5" t="s">
        <v>13</v>
      </c>
      <c r="D7" s="5" t="s">
        <v>16</v>
      </c>
      <c r="E7" s="5"/>
      <c r="F7" s="5" t="s">
        <v>17</v>
      </c>
      <c r="G7" s="6">
        <v>75000</v>
      </c>
      <c r="H7" s="7">
        <v>1</v>
      </c>
      <c r="I7" s="6">
        <f>H7*G7</f>
        <v>75000</v>
      </c>
      <c r="J7" s="5">
        <f>L7+N7+P7+R7+T7+V7+X7</f>
        <v>75000</v>
      </c>
      <c r="K7" s="76">
        <v>75000</v>
      </c>
      <c r="L7" s="76">
        <v>75000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x14ac:dyDescent="0.25">
      <c r="A8" t="s">
        <v>23</v>
      </c>
      <c r="B8" s="19" t="s">
        <v>18</v>
      </c>
      <c r="C8" s="5" t="s">
        <v>13</v>
      </c>
      <c r="D8" s="5" t="s">
        <v>16</v>
      </c>
      <c r="E8" s="5"/>
      <c r="F8" s="5" t="s">
        <v>17</v>
      </c>
      <c r="G8" s="6">
        <v>573000</v>
      </c>
      <c r="H8" s="7">
        <v>1</v>
      </c>
      <c r="I8" s="6">
        <f>H8*G8</f>
        <v>573000</v>
      </c>
      <c r="J8" s="5">
        <f t="shared" ref="J8:J29" si="0">L8+N8+P8+R8+T8+V8+X8</f>
        <v>573000</v>
      </c>
      <c r="K8" s="76"/>
      <c r="L8" s="76"/>
      <c r="M8" s="6"/>
      <c r="N8" s="6"/>
      <c r="O8" s="6">
        <v>573000</v>
      </c>
      <c r="P8" s="6">
        <f>O8*H8</f>
        <v>573000</v>
      </c>
      <c r="Q8" s="6"/>
      <c r="R8" s="6"/>
      <c r="S8" s="6"/>
      <c r="T8" s="6"/>
      <c r="U8" s="6"/>
      <c r="V8" s="6"/>
      <c r="W8" s="6"/>
      <c r="X8" s="6"/>
    </row>
    <row r="9" spans="1:24" x14ac:dyDescent="0.25">
      <c r="A9" t="s">
        <v>23</v>
      </c>
      <c r="B9" s="20" t="s">
        <v>41</v>
      </c>
      <c r="C9" s="5" t="s">
        <v>13</v>
      </c>
      <c r="D9" s="5" t="s">
        <v>27</v>
      </c>
      <c r="E9" s="5"/>
      <c r="F9" s="5" t="s">
        <v>46</v>
      </c>
      <c r="G9" s="6">
        <v>1250000</v>
      </c>
      <c r="H9" s="7">
        <v>1</v>
      </c>
      <c r="I9" s="6">
        <f t="shared" ref="I9:I10" si="1">H9*G9</f>
        <v>1250000</v>
      </c>
      <c r="J9" s="5">
        <f t="shared" si="0"/>
        <v>1250000</v>
      </c>
      <c r="K9" s="76"/>
      <c r="L9" s="76"/>
      <c r="M9" s="6"/>
      <c r="N9" s="6"/>
      <c r="O9" s="6">
        <v>1250000</v>
      </c>
      <c r="P9" s="6">
        <f t="shared" ref="P9:P10" si="2">O9*H9</f>
        <v>1250000</v>
      </c>
      <c r="Q9" s="6"/>
      <c r="R9" s="6"/>
      <c r="S9" s="6"/>
      <c r="T9" s="6"/>
      <c r="U9" s="6"/>
      <c r="V9" s="6"/>
      <c r="W9" s="6"/>
      <c r="X9" s="6"/>
    </row>
    <row r="10" spans="1:24" x14ac:dyDescent="0.25">
      <c r="A10" t="s">
        <v>23</v>
      </c>
      <c r="B10" s="5" t="s">
        <v>42</v>
      </c>
      <c r="C10" s="5" t="s">
        <v>13</v>
      </c>
      <c r="D10" s="5" t="s">
        <v>27</v>
      </c>
      <c r="E10" s="5"/>
      <c r="F10" s="5" t="s">
        <v>17</v>
      </c>
      <c r="G10" s="6">
        <v>35000</v>
      </c>
      <c r="H10" s="7">
        <v>1</v>
      </c>
      <c r="I10" s="6">
        <f t="shared" si="1"/>
        <v>35000</v>
      </c>
      <c r="J10" s="5">
        <f t="shared" si="0"/>
        <v>35000</v>
      </c>
      <c r="K10" s="76"/>
      <c r="L10" s="76"/>
      <c r="M10" s="6"/>
      <c r="N10" s="6"/>
      <c r="O10" s="6">
        <v>35000</v>
      </c>
      <c r="P10" s="6">
        <f t="shared" si="2"/>
        <v>35000</v>
      </c>
      <c r="Q10" s="6"/>
      <c r="R10" s="6"/>
      <c r="S10" s="6"/>
      <c r="T10" s="6"/>
      <c r="U10" s="6"/>
      <c r="V10" s="6"/>
      <c r="W10" s="6"/>
      <c r="X10" s="6"/>
    </row>
    <row r="11" spans="1:24" x14ac:dyDescent="0.25">
      <c r="B11" s="21"/>
      <c r="C11" s="5"/>
      <c r="D11" s="16"/>
      <c r="E11" s="16"/>
      <c r="F11" s="16"/>
      <c r="G11" s="6"/>
      <c r="H11" s="7"/>
      <c r="I11" s="6"/>
      <c r="J11" s="6">
        <f t="shared" si="0"/>
        <v>0</v>
      </c>
      <c r="K11" s="76"/>
      <c r="L11" s="7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x14ac:dyDescent="0.25">
      <c r="B12" s="23" t="s">
        <v>19</v>
      </c>
      <c r="C12" s="24"/>
      <c r="D12" s="24"/>
      <c r="E12" s="24"/>
      <c r="F12" s="24"/>
      <c r="G12" s="25">
        <f>SUM(G7:G11)</f>
        <v>1933000</v>
      </c>
      <c r="H12" s="26"/>
      <c r="I12" s="25">
        <f t="shared" ref="I12:X12" si="3">SUM(I7:I11)</f>
        <v>1933000</v>
      </c>
      <c r="J12" s="25">
        <f t="shared" si="3"/>
        <v>1933000</v>
      </c>
      <c r="K12" s="45">
        <f t="shared" si="3"/>
        <v>75000</v>
      </c>
      <c r="L12" s="45">
        <f t="shared" si="3"/>
        <v>75000</v>
      </c>
      <c r="M12" s="25">
        <f t="shared" si="3"/>
        <v>0</v>
      </c>
      <c r="N12" s="25">
        <f t="shared" si="3"/>
        <v>0</v>
      </c>
      <c r="O12" s="25">
        <f t="shared" si="3"/>
        <v>1858000</v>
      </c>
      <c r="P12" s="25">
        <f t="shared" si="3"/>
        <v>1858000</v>
      </c>
      <c r="Q12" s="25">
        <f t="shared" si="3"/>
        <v>0</v>
      </c>
      <c r="R12" s="25">
        <f t="shared" si="3"/>
        <v>0</v>
      </c>
      <c r="S12" s="25">
        <f t="shared" si="3"/>
        <v>0</v>
      </c>
      <c r="T12" s="25">
        <f t="shared" si="3"/>
        <v>0</v>
      </c>
      <c r="U12" s="25">
        <f t="shared" si="3"/>
        <v>0</v>
      </c>
      <c r="V12" s="25">
        <f t="shared" si="3"/>
        <v>0</v>
      </c>
      <c r="W12" s="25">
        <f t="shared" si="3"/>
        <v>0</v>
      </c>
      <c r="X12" s="25">
        <f t="shared" si="3"/>
        <v>0</v>
      </c>
    </row>
    <row r="13" spans="1:24" ht="15.75" thickBot="1" x14ac:dyDescent="0.3">
      <c r="B13" s="17"/>
      <c r="C13" s="5"/>
      <c r="D13" s="5"/>
      <c r="E13" s="5"/>
      <c r="F13" s="5"/>
      <c r="G13" s="6"/>
      <c r="H13" s="7"/>
      <c r="I13" s="6"/>
      <c r="J13" s="6">
        <f t="shared" si="0"/>
        <v>0</v>
      </c>
      <c r="K13" s="76"/>
      <c r="L13" s="7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6.5" thickBot="1" x14ac:dyDescent="0.3">
      <c r="B14" s="149" t="s">
        <v>26</v>
      </c>
      <c r="C14" s="59"/>
      <c r="D14" s="5"/>
      <c r="E14" s="5"/>
      <c r="F14" s="5"/>
      <c r="G14" s="6"/>
      <c r="H14" s="7"/>
      <c r="I14" s="6"/>
      <c r="J14" s="6">
        <f t="shared" si="0"/>
        <v>0</v>
      </c>
      <c r="K14" s="76"/>
      <c r="L14" s="7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A15" t="s">
        <v>24</v>
      </c>
      <c r="B15" s="21" t="s">
        <v>21</v>
      </c>
      <c r="C15" s="5" t="s">
        <v>13</v>
      </c>
      <c r="D15" s="5" t="s">
        <v>45</v>
      </c>
      <c r="E15" s="5"/>
      <c r="F15" s="22" t="s">
        <v>78</v>
      </c>
      <c r="G15" s="6">
        <v>1500000</v>
      </c>
      <c r="H15" s="7">
        <v>1</v>
      </c>
      <c r="I15" s="6">
        <f>H15*G15</f>
        <v>1500000</v>
      </c>
      <c r="J15" s="6">
        <f t="shared" si="0"/>
        <v>1500000</v>
      </c>
      <c r="K15" s="76"/>
      <c r="L15" s="76"/>
      <c r="M15" s="6">
        <v>1500000</v>
      </c>
      <c r="N15" s="6">
        <v>1500000</v>
      </c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t="s">
        <v>51</v>
      </c>
      <c r="B16" s="20" t="s">
        <v>43</v>
      </c>
      <c r="C16" s="5" t="s">
        <v>13</v>
      </c>
      <c r="D16" s="5" t="s">
        <v>27</v>
      </c>
      <c r="E16" s="5"/>
      <c r="F16" s="5" t="s">
        <v>46</v>
      </c>
      <c r="G16" s="6">
        <v>2250000</v>
      </c>
      <c r="H16" s="7">
        <v>1</v>
      </c>
      <c r="I16" s="6">
        <f t="shared" ref="I16:I17" si="4">H16*G16</f>
        <v>2250000</v>
      </c>
      <c r="J16" s="6">
        <f t="shared" ref="J16:J17" si="5">L16+N16+P16+R16+T16+V16+X16</f>
        <v>2250000</v>
      </c>
      <c r="K16" s="76"/>
      <c r="L16" s="76"/>
      <c r="M16" s="6"/>
      <c r="N16" s="6"/>
      <c r="O16" s="6">
        <v>1500000</v>
      </c>
      <c r="P16" s="6">
        <f t="shared" ref="P16" si="6">O16*H16</f>
        <v>1500000</v>
      </c>
      <c r="Q16" s="6"/>
      <c r="R16" s="6"/>
      <c r="S16" s="6"/>
      <c r="T16" s="6"/>
      <c r="U16" s="6"/>
      <c r="V16" s="6"/>
      <c r="W16" s="6">
        <v>750000</v>
      </c>
      <c r="X16" s="6">
        <f>W16*H16</f>
        <v>750000</v>
      </c>
    </row>
    <row r="17" spans="1:24" x14ac:dyDescent="0.25">
      <c r="A17" t="s">
        <v>52</v>
      </c>
      <c r="B17" s="20" t="s">
        <v>44</v>
      </c>
      <c r="C17" s="5" t="s">
        <v>13</v>
      </c>
      <c r="D17" s="5" t="s">
        <v>27</v>
      </c>
      <c r="E17" s="5"/>
      <c r="F17" s="5" t="s">
        <v>46</v>
      </c>
      <c r="G17" s="6">
        <v>8250000</v>
      </c>
      <c r="H17" s="7">
        <v>1</v>
      </c>
      <c r="I17" s="6">
        <f t="shared" si="4"/>
        <v>8250000</v>
      </c>
      <c r="J17" s="6">
        <f t="shared" si="5"/>
        <v>8250000</v>
      </c>
      <c r="K17" s="76"/>
      <c r="L17" s="76"/>
      <c r="M17" s="6"/>
      <c r="N17" s="6"/>
      <c r="O17" s="6"/>
      <c r="P17" s="6"/>
      <c r="Q17" s="6"/>
      <c r="R17" s="6"/>
      <c r="S17" s="6"/>
      <c r="T17" s="6"/>
      <c r="U17" s="6">
        <v>4000000</v>
      </c>
      <c r="V17" s="6">
        <f>U17*H17</f>
        <v>4000000</v>
      </c>
      <c r="W17" s="6">
        <v>4250000</v>
      </c>
      <c r="X17" s="6">
        <f>H17*W17</f>
        <v>4250000</v>
      </c>
    </row>
    <row r="18" spans="1:24" ht="15.75" thickBot="1" x14ac:dyDescent="0.3">
      <c r="B18" s="27"/>
      <c r="C18" s="14"/>
      <c r="D18" s="14"/>
      <c r="E18" s="14"/>
      <c r="F18" s="14"/>
      <c r="G18" s="11"/>
      <c r="H18" s="12"/>
      <c r="I18" s="11"/>
      <c r="J18" s="28">
        <f t="shared" si="0"/>
        <v>0</v>
      </c>
      <c r="K18" s="13" t="s">
        <v>20</v>
      </c>
      <c r="L18" s="13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25">
      <c r="B19" s="23" t="s">
        <v>19</v>
      </c>
      <c r="C19" s="24"/>
      <c r="D19" s="24"/>
      <c r="E19" s="24"/>
      <c r="F19" s="24"/>
      <c r="G19" s="25">
        <f>SUM(G15:G18)</f>
        <v>12000000</v>
      </c>
      <c r="H19" s="26"/>
      <c r="I19" s="25">
        <f t="shared" ref="I19:X19" si="7">SUM(I15:I18)</f>
        <v>12000000</v>
      </c>
      <c r="J19" s="25">
        <f t="shared" si="7"/>
        <v>12000000</v>
      </c>
      <c r="K19" s="45">
        <f t="shared" si="7"/>
        <v>0</v>
      </c>
      <c r="L19" s="45">
        <f t="shared" si="7"/>
        <v>0</v>
      </c>
      <c r="M19" s="25">
        <f t="shared" si="7"/>
        <v>1500000</v>
      </c>
      <c r="N19" s="25">
        <f t="shared" si="7"/>
        <v>1500000</v>
      </c>
      <c r="O19" s="25">
        <f t="shared" si="7"/>
        <v>1500000</v>
      </c>
      <c r="P19" s="25">
        <f t="shared" si="7"/>
        <v>1500000</v>
      </c>
      <c r="Q19" s="25">
        <f t="shared" si="7"/>
        <v>0</v>
      </c>
      <c r="R19" s="25">
        <f t="shared" si="7"/>
        <v>0</v>
      </c>
      <c r="S19" s="25">
        <f t="shared" si="7"/>
        <v>0</v>
      </c>
      <c r="T19" s="25">
        <f t="shared" si="7"/>
        <v>0</v>
      </c>
      <c r="U19" s="25">
        <f t="shared" si="7"/>
        <v>4000000</v>
      </c>
      <c r="V19" s="25">
        <f t="shared" si="7"/>
        <v>4000000</v>
      </c>
      <c r="W19" s="25">
        <f t="shared" si="7"/>
        <v>5000000</v>
      </c>
      <c r="X19" s="25">
        <f t="shared" si="7"/>
        <v>5000000</v>
      </c>
    </row>
    <row r="20" spans="1:24" ht="15.75" thickBot="1" x14ac:dyDescent="0.3">
      <c r="B20" s="27"/>
      <c r="C20" s="14"/>
      <c r="D20" s="14"/>
      <c r="E20" s="14"/>
      <c r="F20" s="14"/>
      <c r="G20" s="11"/>
      <c r="H20" s="12"/>
      <c r="I20" s="11"/>
      <c r="J20" s="14"/>
      <c r="K20" s="13"/>
      <c r="L20" s="13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15.75" thickBot="1" x14ac:dyDescent="0.3">
      <c r="B21" s="23" t="s">
        <v>22</v>
      </c>
      <c r="C21" s="24"/>
      <c r="D21" s="24"/>
      <c r="E21" s="24"/>
      <c r="F21" s="24"/>
      <c r="G21" s="164">
        <f>G19+G12</f>
        <v>13933000</v>
      </c>
      <c r="H21" s="165"/>
      <c r="I21" s="164">
        <f>I19+I12</f>
        <v>13933000</v>
      </c>
      <c r="J21" s="164">
        <f>J19+J12</f>
        <v>13933000</v>
      </c>
      <c r="K21" s="166">
        <f t="shared" ref="K21:X21" si="8">K19+K12</f>
        <v>75000</v>
      </c>
      <c r="L21" s="166">
        <f t="shared" si="8"/>
        <v>75000</v>
      </c>
      <c r="M21" s="164">
        <f t="shared" si="8"/>
        <v>1500000</v>
      </c>
      <c r="N21" s="164">
        <f t="shared" si="8"/>
        <v>1500000</v>
      </c>
      <c r="O21" s="164">
        <f t="shared" si="8"/>
        <v>3358000</v>
      </c>
      <c r="P21" s="164">
        <f t="shared" si="8"/>
        <v>3358000</v>
      </c>
      <c r="Q21" s="164">
        <f t="shared" si="8"/>
        <v>0</v>
      </c>
      <c r="R21" s="164">
        <f t="shared" si="8"/>
        <v>0</v>
      </c>
      <c r="S21" s="164">
        <f t="shared" si="8"/>
        <v>0</v>
      </c>
      <c r="T21" s="164">
        <f t="shared" si="8"/>
        <v>0</v>
      </c>
      <c r="U21" s="164">
        <f t="shared" si="8"/>
        <v>4000000</v>
      </c>
      <c r="V21" s="164">
        <f t="shared" si="8"/>
        <v>4000000</v>
      </c>
      <c r="W21" s="164">
        <f t="shared" si="8"/>
        <v>5000000</v>
      </c>
      <c r="X21" s="164">
        <f t="shared" si="8"/>
        <v>5000000</v>
      </c>
    </row>
    <row r="22" spans="1:24" ht="15.75" thickTop="1" x14ac:dyDescent="0.25">
      <c r="G22" s="1"/>
      <c r="H22" s="2"/>
      <c r="I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G23" s="1"/>
      <c r="H23" s="2"/>
      <c r="I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G24" s="1"/>
      <c r="H24" s="2"/>
      <c r="I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G25" s="1"/>
      <c r="H25" s="2"/>
      <c r="I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G26" s="1"/>
      <c r="H26" s="2"/>
      <c r="I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G27" s="1"/>
      <c r="H27" s="2"/>
      <c r="I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G28" s="1"/>
      <c r="H28" s="2"/>
      <c r="I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G29" s="1"/>
      <c r="H29" s="2"/>
      <c r="I29" s="1"/>
      <c r="J29">
        <f t="shared" si="0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</sheetData>
  <mergeCells count="8">
    <mergeCell ref="B1:X1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6"/>
  <sheetViews>
    <sheetView workbookViewId="0">
      <selection activeCell="B1" sqref="B1:X1"/>
    </sheetView>
  </sheetViews>
  <sheetFormatPr defaultRowHeight="15" x14ac:dyDescent="0.25"/>
  <cols>
    <col min="2" max="2" width="31" bestFit="1" customWidth="1"/>
    <col min="3" max="3" width="12.140625" bestFit="1" customWidth="1"/>
    <col min="4" max="4" width="12.7109375" bestFit="1" customWidth="1"/>
    <col min="6" max="6" width="21.42578125" customWidth="1"/>
    <col min="7" max="7" width="10.5703125" bestFit="1" customWidth="1"/>
    <col min="8" max="8" width="9" bestFit="1" customWidth="1"/>
    <col min="9" max="10" width="10.5703125" bestFit="1" customWidth="1"/>
    <col min="11" max="11" width="9.5703125" bestFit="1" customWidth="1"/>
    <col min="13" max="16" width="10.5703125" bestFit="1" customWidth="1"/>
    <col min="17" max="18" width="9" bestFit="1" customWidth="1"/>
    <col min="24" max="24" width="10.140625" bestFit="1" customWidth="1"/>
  </cols>
  <sheetData>
    <row r="1" spans="1:24" ht="16.5" thickBot="1" x14ac:dyDescent="0.3">
      <c r="B1" s="236" t="s">
        <v>79</v>
      </c>
      <c r="C1" s="237"/>
      <c r="D1" s="238"/>
      <c r="E1" s="238"/>
      <c r="F1" s="238"/>
      <c r="G1" s="238"/>
      <c r="H1" s="238"/>
      <c r="I1" s="238"/>
      <c r="J1" s="238"/>
      <c r="K1" s="237"/>
      <c r="L1" s="237"/>
      <c r="M1" s="237"/>
      <c r="N1" s="237"/>
      <c r="O1" s="238"/>
      <c r="P1" s="238"/>
      <c r="Q1" s="238"/>
      <c r="R1" s="238"/>
      <c r="S1" s="238"/>
      <c r="T1" s="238"/>
      <c r="U1" s="238"/>
      <c r="V1" s="238"/>
      <c r="W1" s="238"/>
      <c r="X1" s="239"/>
    </row>
    <row r="2" spans="1:24" ht="15.75" thickBot="1" x14ac:dyDescent="0.3">
      <c r="B2" s="89"/>
      <c r="C2" s="91"/>
      <c r="D2" s="133"/>
      <c r="E2" s="134"/>
      <c r="F2" s="90"/>
      <c r="G2" s="91" t="s">
        <v>0</v>
      </c>
      <c r="H2" s="92"/>
      <c r="I2" s="93" t="s">
        <v>0</v>
      </c>
      <c r="J2" s="90" t="s">
        <v>1</v>
      </c>
      <c r="K2" s="233" t="s">
        <v>68</v>
      </c>
      <c r="L2" s="234"/>
      <c r="M2" s="228" t="s">
        <v>69</v>
      </c>
      <c r="N2" s="229"/>
      <c r="O2" s="228" t="s">
        <v>70</v>
      </c>
      <c r="P2" s="229"/>
      <c r="Q2" s="228" t="s">
        <v>71</v>
      </c>
      <c r="R2" s="229"/>
      <c r="S2" s="228" t="s">
        <v>72</v>
      </c>
      <c r="T2" s="229"/>
      <c r="U2" s="228" t="s">
        <v>77</v>
      </c>
      <c r="V2" s="229"/>
      <c r="W2" s="228" t="s">
        <v>81</v>
      </c>
      <c r="X2" s="229"/>
    </row>
    <row r="3" spans="1:24" x14ac:dyDescent="0.25">
      <c r="B3" s="94"/>
      <c r="C3" s="96" t="s">
        <v>2</v>
      </c>
      <c r="D3" s="135" t="s">
        <v>2</v>
      </c>
      <c r="E3" s="136" t="s">
        <v>3</v>
      </c>
      <c r="F3" s="95" t="s">
        <v>4</v>
      </c>
      <c r="G3" s="96" t="s">
        <v>2</v>
      </c>
      <c r="H3" s="96" t="s">
        <v>12</v>
      </c>
      <c r="I3" s="97" t="s">
        <v>12</v>
      </c>
      <c r="J3" s="96" t="s">
        <v>6</v>
      </c>
      <c r="K3" s="145" t="s">
        <v>2</v>
      </c>
      <c r="L3" s="98" t="s">
        <v>12</v>
      </c>
      <c r="M3" s="93" t="s">
        <v>2</v>
      </c>
      <c r="N3" s="99" t="s">
        <v>12</v>
      </c>
      <c r="O3" s="93" t="s">
        <v>2</v>
      </c>
      <c r="P3" s="99" t="s">
        <v>12</v>
      </c>
      <c r="Q3" s="93" t="s">
        <v>2</v>
      </c>
      <c r="R3" s="99" t="s">
        <v>12</v>
      </c>
      <c r="S3" s="93" t="s">
        <v>2</v>
      </c>
      <c r="T3" s="99" t="s">
        <v>12</v>
      </c>
      <c r="U3" s="93" t="s">
        <v>2</v>
      </c>
      <c r="V3" s="99" t="s">
        <v>12</v>
      </c>
      <c r="W3" s="93" t="s">
        <v>2</v>
      </c>
      <c r="X3" s="93" t="s">
        <v>12</v>
      </c>
    </row>
    <row r="4" spans="1:24" ht="15.75" thickBot="1" x14ac:dyDescent="0.3">
      <c r="B4" s="101" t="s">
        <v>82</v>
      </c>
      <c r="C4" s="103" t="s">
        <v>7</v>
      </c>
      <c r="D4" s="143" t="s">
        <v>8</v>
      </c>
      <c r="E4" s="144" t="s">
        <v>9</v>
      </c>
      <c r="F4" s="102" t="s">
        <v>10</v>
      </c>
      <c r="G4" s="103" t="s">
        <v>6</v>
      </c>
      <c r="H4" s="103" t="s">
        <v>11</v>
      </c>
      <c r="I4" s="104" t="s">
        <v>6</v>
      </c>
      <c r="J4" s="103" t="s">
        <v>80</v>
      </c>
      <c r="K4" s="146" t="s">
        <v>6</v>
      </c>
      <c r="L4" s="105" t="s">
        <v>6</v>
      </c>
      <c r="M4" s="104" t="s">
        <v>6</v>
      </c>
      <c r="N4" s="106" t="s">
        <v>6</v>
      </c>
      <c r="O4" s="104" t="s">
        <v>6</v>
      </c>
      <c r="P4" s="106" t="s">
        <v>6</v>
      </c>
      <c r="Q4" s="104" t="s">
        <v>6</v>
      </c>
      <c r="R4" s="106" t="s">
        <v>6</v>
      </c>
      <c r="S4" s="104" t="s">
        <v>6</v>
      </c>
      <c r="T4" s="106" t="s">
        <v>6</v>
      </c>
      <c r="U4" s="104" t="s">
        <v>6</v>
      </c>
      <c r="V4" s="107" t="s">
        <v>6</v>
      </c>
      <c r="W4" s="104" t="s">
        <v>6</v>
      </c>
      <c r="X4" s="104" t="s">
        <v>6</v>
      </c>
    </row>
    <row r="5" spans="1:24" ht="15.75" thickBot="1" x14ac:dyDescent="0.3">
      <c r="B5" s="205" t="s">
        <v>102</v>
      </c>
      <c r="C5" s="206"/>
      <c r="D5" s="206"/>
      <c r="E5" s="206"/>
      <c r="F5" s="206"/>
      <c r="G5" s="206"/>
      <c r="H5" s="206"/>
      <c r="I5" s="206"/>
      <c r="J5" s="206"/>
      <c r="K5" s="207"/>
      <c r="L5" s="207"/>
      <c r="M5" s="206"/>
      <c r="N5" s="208">
        <f t="shared" ref="N5" si="0">M5*H5</f>
        <v>0</v>
      </c>
      <c r="O5" s="206"/>
      <c r="P5" s="206"/>
      <c r="Q5" s="206"/>
      <c r="R5" s="206"/>
      <c r="S5" s="206"/>
      <c r="T5" s="209">
        <f t="shared" ref="T5:T8" si="1">S5*H5</f>
        <v>0</v>
      </c>
      <c r="U5" s="206"/>
      <c r="V5" s="209">
        <f t="shared" ref="V5:V12" si="2">H5*U5</f>
        <v>0</v>
      </c>
      <c r="W5" s="206"/>
      <c r="X5" s="209">
        <f t="shared" ref="X5:X12" si="3">H5*W5</f>
        <v>0</v>
      </c>
    </row>
    <row r="6" spans="1:24" ht="15.75" thickBot="1" x14ac:dyDescent="0.3">
      <c r="B6" s="205" t="s">
        <v>40</v>
      </c>
      <c r="C6" s="212"/>
      <c r="D6" s="212"/>
      <c r="E6" s="212"/>
      <c r="F6" s="212"/>
      <c r="G6" s="212"/>
      <c r="H6" s="212"/>
      <c r="I6" s="212"/>
      <c r="J6" s="212"/>
      <c r="K6" s="213"/>
      <c r="L6" s="213"/>
      <c r="M6" s="212"/>
      <c r="N6" s="214"/>
      <c r="O6" s="212"/>
      <c r="P6" s="212"/>
      <c r="Q6" s="212"/>
      <c r="R6" s="212"/>
      <c r="S6" s="212"/>
      <c r="T6" s="199"/>
      <c r="U6" s="212"/>
      <c r="V6" s="199"/>
      <c r="W6" s="212"/>
      <c r="X6" s="199"/>
    </row>
    <row r="7" spans="1:24" ht="30" x14ac:dyDescent="0.25">
      <c r="A7" t="s">
        <v>54</v>
      </c>
      <c r="B7" s="16" t="s">
        <v>33</v>
      </c>
      <c r="C7" s="16"/>
      <c r="D7" s="16" t="s">
        <v>27</v>
      </c>
      <c r="E7" s="16"/>
      <c r="F7" s="201" t="s">
        <v>95</v>
      </c>
      <c r="G7" s="199">
        <f>SUM(K7,M7,O7,Q7,S7,U7,W7)</f>
        <v>89000</v>
      </c>
      <c r="H7" s="202">
        <v>0.75</v>
      </c>
      <c r="I7" s="44">
        <f t="shared" ref="I7:I13" si="4">H7*G7</f>
        <v>66750</v>
      </c>
      <c r="J7" s="44">
        <f>L7+N7+P7+R7+T7+V7+X7</f>
        <v>66750</v>
      </c>
      <c r="K7" s="45">
        <v>9000</v>
      </c>
      <c r="L7" s="45">
        <f>K7*H7</f>
        <v>6750</v>
      </c>
      <c r="M7" s="44">
        <v>30000</v>
      </c>
      <c r="N7" s="204">
        <f>M7*H7</f>
        <v>22500</v>
      </c>
      <c r="O7" s="44">
        <v>30000</v>
      </c>
      <c r="P7" s="44">
        <f t="shared" ref="P7:P13" si="5">O7*H7</f>
        <v>22500</v>
      </c>
      <c r="Q7" s="44">
        <v>20000</v>
      </c>
      <c r="R7" s="44">
        <f t="shared" ref="R7:R13" si="6">Q7*H7</f>
        <v>15000</v>
      </c>
      <c r="S7" s="16"/>
      <c r="T7" s="44">
        <f t="shared" si="1"/>
        <v>0</v>
      </c>
      <c r="U7" s="16"/>
      <c r="V7" s="199">
        <f t="shared" si="2"/>
        <v>0</v>
      </c>
      <c r="W7" s="16"/>
      <c r="X7" s="199">
        <f t="shared" si="3"/>
        <v>0</v>
      </c>
    </row>
    <row r="8" spans="1:24" ht="30" x14ac:dyDescent="0.25">
      <c r="A8" t="s">
        <v>54</v>
      </c>
      <c r="B8" s="5" t="s">
        <v>35</v>
      </c>
      <c r="C8" s="5"/>
      <c r="D8" s="5" t="s">
        <v>27</v>
      </c>
      <c r="E8" s="5"/>
      <c r="F8" s="22" t="s">
        <v>100</v>
      </c>
      <c r="G8" s="35">
        <f>SUM(K8,M8,O8,Q8,S8,U8,W8)</f>
        <v>120000</v>
      </c>
      <c r="H8" s="7">
        <v>0.75</v>
      </c>
      <c r="I8" s="6">
        <f t="shared" si="4"/>
        <v>90000</v>
      </c>
      <c r="J8" s="6">
        <f>L8+N8+P8+R8+T8+V8+X8</f>
        <v>90000</v>
      </c>
      <c r="K8" s="76">
        <v>8000</v>
      </c>
      <c r="L8" s="76">
        <f>K8*H8</f>
        <v>6000</v>
      </c>
      <c r="M8" s="6">
        <v>12000</v>
      </c>
      <c r="N8" s="29">
        <f t="shared" ref="N8:N12" si="7">M8*H8</f>
        <v>9000</v>
      </c>
      <c r="O8" s="6">
        <v>50000</v>
      </c>
      <c r="P8" s="6">
        <f t="shared" si="5"/>
        <v>37500</v>
      </c>
      <c r="Q8" s="6">
        <v>50000</v>
      </c>
      <c r="R8" s="6">
        <f t="shared" si="6"/>
        <v>37500</v>
      </c>
      <c r="S8" s="6"/>
      <c r="T8" s="6">
        <f t="shared" si="1"/>
        <v>0</v>
      </c>
      <c r="U8" s="6"/>
      <c r="V8" s="35">
        <f t="shared" si="2"/>
        <v>0</v>
      </c>
      <c r="W8" s="6"/>
      <c r="X8" s="35">
        <f t="shared" si="3"/>
        <v>0</v>
      </c>
    </row>
    <row r="9" spans="1:24" ht="30" x14ac:dyDescent="0.25">
      <c r="A9" t="s">
        <v>54</v>
      </c>
      <c r="B9" s="5" t="s">
        <v>36</v>
      </c>
      <c r="C9" s="5"/>
      <c r="D9" s="5" t="s">
        <v>27</v>
      </c>
      <c r="E9" s="5"/>
      <c r="F9" s="22" t="s">
        <v>100</v>
      </c>
      <c r="G9" s="35">
        <f t="shared" ref="G9:G13" si="8">SUM(K9,M9,O9,Q9,S9,U9,W9)</f>
        <v>78000</v>
      </c>
      <c r="H9" s="7">
        <v>0.75</v>
      </c>
      <c r="I9" s="6">
        <f t="shared" si="4"/>
        <v>58500</v>
      </c>
      <c r="J9" s="6">
        <f t="shared" ref="J9" si="9">L9+N9+P9+R9+T9+V9+X9</f>
        <v>58500</v>
      </c>
      <c r="K9" s="76">
        <v>20000</v>
      </c>
      <c r="L9" s="76">
        <f t="shared" ref="L9:L13" si="10">K9*H9</f>
        <v>15000</v>
      </c>
      <c r="M9" s="6">
        <v>10000</v>
      </c>
      <c r="N9" s="29">
        <f t="shared" si="7"/>
        <v>7500</v>
      </c>
      <c r="O9" s="6">
        <v>35000</v>
      </c>
      <c r="P9" s="6">
        <f t="shared" si="5"/>
        <v>26250</v>
      </c>
      <c r="Q9" s="6">
        <v>3000</v>
      </c>
      <c r="R9" s="6">
        <f t="shared" si="6"/>
        <v>2250</v>
      </c>
      <c r="S9" s="6">
        <v>10000</v>
      </c>
      <c r="T9" s="6">
        <f>S9*H9</f>
        <v>7500</v>
      </c>
      <c r="U9" s="6"/>
      <c r="V9" s="35">
        <f t="shared" si="2"/>
        <v>0</v>
      </c>
      <c r="W9" s="6"/>
      <c r="X9" s="35">
        <f t="shared" si="3"/>
        <v>0</v>
      </c>
    </row>
    <row r="10" spans="1:24" ht="30" x14ac:dyDescent="0.25">
      <c r="A10" t="s">
        <v>54</v>
      </c>
      <c r="B10" s="5" t="s">
        <v>37</v>
      </c>
      <c r="C10" s="5"/>
      <c r="D10" s="5" t="s">
        <v>27</v>
      </c>
      <c r="E10" s="5"/>
      <c r="F10" s="22" t="s">
        <v>100</v>
      </c>
      <c r="G10" s="35">
        <f t="shared" si="8"/>
        <v>106000</v>
      </c>
      <c r="H10" s="7">
        <v>0.75</v>
      </c>
      <c r="I10" s="6">
        <f t="shared" si="4"/>
        <v>79500</v>
      </c>
      <c r="J10" s="6">
        <f t="shared" ref="J10:J11" si="11">L10+N10+P10+R10+T10+V10+X10</f>
        <v>79500</v>
      </c>
      <c r="K10" s="76">
        <v>4000</v>
      </c>
      <c r="L10" s="76">
        <f t="shared" si="10"/>
        <v>3000</v>
      </c>
      <c r="M10" s="6">
        <v>35000</v>
      </c>
      <c r="N10" s="29">
        <f t="shared" si="7"/>
        <v>26250</v>
      </c>
      <c r="O10" s="6">
        <v>35000</v>
      </c>
      <c r="P10" s="6">
        <f t="shared" si="5"/>
        <v>26250</v>
      </c>
      <c r="Q10" s="6">
        <v>2000</v>
      </c>
      <c r="R10" s="6">
        <f t="shared" si="6"/>
        <v>1500</v>
      </c>
      <c r="S10" s="6">
        <v>20000</v>
      </c>
      <c r="T10" s="6">
        <f t="shared" ref="T10:T12" si="12">S10*H10</f>
        <v>15000</v>
      </c>
      <c r="U10" s="6">
        <v>10000</v>
      </c>
      <c r="V10" s="35">
        <f t="shared" si="2"/>
        <v>7500</v>
      </c>
      <c r="W10" s="6"/>
      <c r="X10" s="35">
        <f t="shared" si="3"/>
        <v>0</v>
      </c>
    </row>
    <row r="11" spans="1:24" ht="30" x14ac:dyDescent="0.25">
      <c r="A11" t="s">
        <v>54</v>
      </c>
      <c r="B11" s="5" t="s">
        <v>38</v>
      </c>
      <c r="C11" s="5"/>
      <c r="D11" s="5" t="s">
        <v>27</v>
      </c>
      <c r="E11" s="5"/>
      <c r="F11" s="22" t="s">
        <v>100</v>
      </c>
      <c r="G11" s="35">
        <f t="shared" si="8"/>
        <v>335000</v>
      </c>
      <c r="H11" s="7">
        <v>0.75</v>
      </c>
      <c r="I11" s="6">
        <f t="shared" si="4"/>
        <v>251250</v>
      </c>
      <c r="J11" s="6">
        <f t="shared" si="11"/>
        <v>251250</v>
      </c>
      <c r="K11" s="81">
        <v>15000</v>
      </c>
      <c r="L11" s="76">
        <f t="shared" si="10"/>
        <v>11250</v>
      </c>
      <c r="M11" s="35">
        <v>10000</v>
      </c>
      <c r="N11" s="29">
        <f t="shared" si="7"/>
        <v>7500</v>
      </c>
      <c r="O11" s="35">
        <v>35000</v>
      </c>
      <c r="P11" s="6">
        <f t="shared" si="5"/>
        <v>26250</v>
      </c>
      <c r="Q11" s="35">
        <v>35000</v>
      </c>
      <c r="R11" s="6">
        <f t="shared" si="6"/>
        <v>26250</v>
      </c>
      <c r="S11" s="35">
        <v>40000</v>
      </c>
      <c r="T11" s="6">
        <f t="shared" si="12"/>
        <v>30000</v>
      </c>
      <c r="U11" s="35">
        <v>100000</v>
      </c>
      <c r="V11" s="35">
        <f t="shared" si="2"/>
        <v>75000</v>
      </c>
      <c r="W11" s="35">
        <v>100000</v>
      </c>
      <c r="X11" s="35">
        <f t="shared" si="3"/>
        <v>75000</v>
      </c>
    </row>
    <row r="12" spans="1:24" ht="30" x14ac:dyDescent="0.25">
      <c r="A12" t="s">
        <v>54</v>
      </c>
      <c r="B12" s="5" t="s">
        <v>39</v>
      </c>
      <c r="C12" s="5"/>
      <c r="D12" s="5" t="s">
        <v>27</v>
      </c>
      <c r="E12" s="5"/>
      <c r="F12" s="22" t="s">
        <v>100</v>
      </c>
      <c r="G12" s="35">
        <f t="shared" si="8"/>
        <v>283000</v>
      </c>
      <c r="H12" s="7">
        <v>0.75</v>
      </c>
      <c r="I12" s="6">
        <f t="shared" si="4"/>
        <v>212250</v>
      </c>
      <c r="J12" s="6">
        <f t="shared" ref="J12:J13" si="13">L12+N12+P12+R12+T12+V12+X12</f>
        <v>212250</v>
      </c>
      <c r="K12" s="81">
        <v>109000</v>
      </c>
      <c r="L12" s="76">
        <f t="shared" si="10"/>
        <v>81750</v>
      </c>
      <c r="M12" s="35">
        <v>104000</v>
      </c>
      <c r="N12" s="29">
        <f t="shared" si="7"/>
        <v>78000</v>
      </c>
      <c r="O12" s="35">
        <v>20000</v>
      </c>
      <c r="P12" s="35">
        <f t="shared" si="5"/>
        <v>15000</v>
      </c>
      <c r="Q12" s="35">
        <v>50000</v>
      </c>
      <c r="R12" s="35">
        <f t="shared" si="6"/>
        <v>37500</v>
      </c>
      <c r="S12" s="35"/>
      <c r="T12" s="6">
        <f t="shared" si="12"/>
        <v>0</v>
      </c>
      <c r="U12" s="35"/>
      <c r="V12" s="35">
        <f t="shared" si="2"/>
        <v>0</v>
      </c>
      <c r="W12" s="35"/>
      <c r="X12" s="35">
        <f t="shared" si="3"/>
        <v>0</v>
      </c>
    </row>
    <row r="13" spans="1:24" ht="15.75" thickBot="1" x14ac:dyDescent="0.3">
      <c r="A13" t="s">
        <v>89</v>
      </c>
      <c r="B13" s="17" t="s">
        <v>76</v>
      </c>
      <c r="C13" s="5"/>
      <c r="D13" s="5" t="s">
        <v>27</v>
      </c>
      <c r="E13" s="5"/>
      <c r="F13" s="22" t="s">
        <v>94</v>
      </c>
      <c r="G13" s="11">
        <f t="shared" si="8"/>
        <v>511500</v>
      </c>
      <c r="H13" s="12">
        <v>1</v>
      </c>
      <c r="I13" s="11">
        <f t="shared" si="4"/>
        <v>511500</v>
      </c>
      <c r="J13" s="11">
        <f t="shared" si="13"/>
        <v>511500</v>
      </c>
      <c r="K13" s="13"/>
      <c r="L13" s="13">
        <f t="shared" si="10"/>
        <v>0</v>
      </c>
      <c r="M13" s="11">
        <v>40250</v>
      </c>
      <c r="N13" s="11">
        <f>H13*M13</f>
        <v>40250</v>
      </c>
      <c r="O13" s="11">
        <v>37250</v>
      </c>
      <c r="P13" s="11">
        <f t="shared" si="5"/>
        <v>37250</v>
      </c>
      <c r="Q13" s="11">
        <v>71000</v>
      </c>
      <c r="R13" s="11">
        <f t="shared" si="6"/>
        <v>71000</v>
      </c>
      <c r="S13" s="11">
        <v>138500</v>
      </c>
      <c r="T13" s="11">
        <f>H13*S13</f>
        <v>138500</v>
      </c>
      <c r="U13" s="11">
        <v>108500</v>
      </c>
      <c r="V13" s="11">
        <f>H13*U13</f>
        <v>108500</v>
      </c>
      <c r="W13" s="11">
        <v>116000</v>
      </c>
      <c r="X13" s="11">
        <f>H13*W13</f>
        <v>116000</v>
      </c>
    </row>
    <row r="14" spans="1:24" x14ac:dyDescent="0.25">
      <c r="B14" s="198" t="s">
        <v>19</v>
      </c>
      <c r="C14" s="34"/>
      <c r="D14" s="34"/>
      <c r="E14" s="34"/>
      <c r="F14" s="197"/>
      <c r="G14" s="199">
        <f>SUM(G7:G13)</f>
        <v>1522500</v>
      </c>
      <c r="H14" s="200"/>
      <c r="I14" s="199">
        <f t="shared" ref="I14:X14" si="14">SUM(I7:I13)</f>
        <v>1269750</v>
      </c>
      <c r="J14" s="199">
        <f t="shared" si="14"/>
        <v>1269750</v>
      </c>
      <c r="K14" s="199">
        <f t="shared" si="14"/>
        <v>165000</v>
      </c>
      <c r="L14" s="199">
        <f t="shared" si="14"/>
        <v>123750</v>
      </c>
      <c r="M14" s="199">
        <f t="shared" si="14"/>
        <v>241250</v>
      </c>
      <c r="N14" s="199">
        <f t="shared" si="14"/>
        <v>191000</v>
      </c>
      <c r="O14" s="199">
        <f t="shared" si="14"/>
        <v>242250</v>
      </c>
      <c r="P14" s="199">
        <f t="shared" si="14"/>
        <v>191000</v>
      </c>
      <c r="Q14" s="199">
        <f t="shared" si="14"/>
        <v>231000</v>
      </c>
      <c r="R14" s="199">
        <f t="shared" si="14"/>
        <v>191000</v>
      </c>
      <c r="S14" s="199">
        <f t="shared" si="14"/>
        <v>208500</v>
      </c>
      <c r="T14" s="199">
        <f t="shared" si="14"/>
        <v>191000</v>
      </c>
      <c r="U14" s="199">
        <f t="shared" si="14"/>
        <v>218500</v>
      </c>
      <c r="V14" s="199">
        <f t="shared" si="14"/>
        <v>191000</v>
      </c>
      <c r="W14" s="199">
        <f t="shared" si="14"/>
        <v>216000</v>
      </c>
      <c r="X14" s="199">
        <f t="shared" si="14"/>
        <v>191000</v>
      </c>
    </row>
    <row r="15" spans="1:24" x14ac:dyDescent="0.25">
      <c r="B15" s="17"/>
      <c r="C15" s="34"/>
      <c r="D15" s="34"/>
      <c r="E15" s="34"/>
      <c r="F15" s="197"/>
      <c r="G15" s="35"/>
      <c r="H15" s="36"/>
      <c r="I15" s="35"/>
      <c r="J15" s="35"/>
      <c r="K15" s="81"/>
      <c r="L15" s="81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5.75" thickBot="1" x14ac:dyDescent="0.3">
      <c r="B16" s="215" t="s">
        <v>103</v>
      </c>
      <c r="C16" s="216"/>
      <c r="D16" s="217"/>
      <c r="E16" s="14"/>
      <c r="F16" s="203"/>
      <c r="G16" s="11"/>
      <c r="H16" s="12"/>
      <c r="I16" s="11"/>
      <c r="J16" s="11"/>
      <c r="K16" s="13"/>
      <c r="L16" s="13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30" x14ac:dyDescent="0.25">
      <c r="A17" t="s">
        <v>90</v>
      </c>
      <c r="B17" s="16" t="s">
        <v>63</v>
      </c>
      <c r="C17" s="16"/>
      <c r="D17" s="16" t="s">
        <v>27</v>
      </c>
      <c r="E17" s="16"/>
      <c r="F17" s="201" t="s">
        <v>99</v>
      </c>
      <c r="G17" s="44">
        <f>SUM(K17,M17,O17,Q17,S17,U17,W17)</f>
        <v>750000</v>
      </c>
      <c r="H17" s="202">
        <v>1</v>
      </c>
      <c r="I17" s="44">
        <f>H17*G17</f>
        <v>750000</v>
      </c>
      <c r="J17" s="44">
        <f>SUM(M17,O17,Q17,S17,U17,W17)</f>
        <v>750000</v>
      </c>
      <c r="K17" s="45"/>
      <c r="L17" s="45"/>
      <c r="M17" s="44">
        <v>750000</v>
      </c>
      <c r="N17" s="44">
        <f>M17*H17</f>
        <v>750000</v>
      </c>
      <c r="O17" s="44"/>
      <c r="P17" s="44">
        <f>O17*H17</f>
        <v>0</v>
      </c>
      <c r="Q17" s="44"/>
      <c r="R17" s="44">
        <f>Q17*H17</f>
        <v>0</v>
      </c>
      <c r="S17" s="44"/>
      <c r="T17" s="44">
        <f>S17*H17</f>
        <v>0</v>
      </c>
      <c r="U17" s="44"/>
      <c r="V17" s="44">
        <f>U17*H17</f>
        <v>0</v>
      </c>
      <c r="W17" s="44"/>
      <c r="X17" s="44">
        <f>W17*H17</f>
        <v>0</v>
      </c>
    </row>
    <row r="18" spans="1:24" ht="30" x14ac:dyDescent="0.25">
      <c r="A18" t="s">
        <v>91</v>
      </c>
      <c r="B18" s="5" t="s">
        <v>64</v>
      </c>
      <c r="C18" s="5"/>
      <c r="D18" s="5" t="s">
        <v>27</v>
      </c>
      <c r="E18" s="5"/>
      <c r="F18" s="22" t="s">
        <v>99</v>
      </c>
      <c r="G18" s="6">
        <f>SUM(K18,M18,O18,Q18,S18,U18,W18)</f>
        <v>750000</v>
      </c>
      <c r="H18" s="7">
        <v>1</v>
      </c>
      <c r="I18" s="6">
        <f>H18*G18</f>
        <v>750000</v>
      </c>
      <c r="J18" s="6">
        <f>SUM(M18,O18,Q18,S18,U18,W18)</f>
        <v>750000</v>
      </c>
      <c r="K18" s="76"/>
      <c r="L18" s="76"/>
      <c r="M18" s="6"/>
      <c r="N18" s="6">
        <f t="shared" ref="N18:N20" si="15">M18*H18</f>
        <v>0</v>
      </c>
      <c r="O18" s="6">
        <v>750000</v>
      </c>
      <c r="P18" s="6">
        <v>750000</v>
      </c>
      <c r="Q18" s="6"/>
      <c r="R18" s="6">
        <f t="shared" ref="R18:R23" si="16">Q18*H18</f>
        <v>0</v>
      </c>
      <c r="S18" s="6"/>
      <c r="T18" s="6">
        <f t="shared" ref="T18:T23" si="17">S18*H18</f>
        <v>0</v>
      </c>
      <c r="U18" s="6"/>
      <c r="V18" s="6">
        <f t="shared" ref="V18:V23" si="18">U18*H18</f>
        <v>0</v>
      </c>
      <c r="W18" s="6"/>
      <c r="X18" s="6">
        <f t="shared" ref="X18:X23" si="19">W18*H18</f>
        <v>0</v>
      </c>
    </row>
    <row r="19" spans="1:24" ht="30" x14ac:dyDescent="0.25">
      <c r="A19" t="s">
        <v>92</v>
      </c>
      <c r="B19" s="5" t="s">
        <v>65</v>
      </c>
      <c r="C19" s="5"/>
      <c r="D19" s="5" t="s">
        <v>27</v>
      </c>
      <c r="E19" s="5"/>
      <c r="F19" s="22" t="s">
        <v>99</v>
      </c>
      <c r="G19" s="6">
        <f>SUM(K19,M19,O19,Q19,S19,U19,W19)</f>
        <v>500000</v>
      </c>
      <c r="H19" s="7">
        <v>1</v>
      </c>
      <c r="I19" s="6">
        <f>H19*G19</f>
        <v>500000</v>
      </c>
      <c r="J19" s="6">
        <f>SUM(M19,O19,Q19,S19,U19,W19)</f>
        <v>500000</v>
      </c>
      <c r="K19" s="76"/>
      <c r="L19" s="76"/>
      <c r="M19" s="6"/>
      <c r="N19" s="6">
        <f t="shared" si="15"/>
        <v>0</v>
      </c>
      <c r="O19" s="6">
        <v>500000</v>
      </c>
      <c r="P19" s="6">
        <v>750000</v>
      </c>
      <c r="Q19" s="6"/>
      <c r="R19" s="6">
        <f t="shared" si="16"/>
        <v>0</v>
      </c>
      <c r="S19" s="6"/>
      <c r="T19" s="6">
        <f t="shared" si="17"/>
        <v>0</v>
      </c>
      <c r="U19" s="6"/>
      <c r="V19" s="6">
        <f t="shared" si="18"/>
        <v>0</v>
      </c>
      <c r="W19" s="6"/>
      <c r="X19" s="6">
        <f t="shared" si="19"/>
        <v>0</v>
      </c>
    </row>
    <row r="20" spans="1:24" ht="30" x14ac:dyDescent="0.25">
      <c r="A20" t="s">
        <v>101</v>
      </c>
      <c r="B20" s="17" t="s">
        <v>104</v>
      </c>
      <c r="C20" s="34"/>
      <c r="D20" s="34" t="s">
        <v>27</v>
      </c>
      <c r="E20" s="34"/>
      <c r="F20" s="22" t="s">
        <v>99</v>
      </c>
      <c r="G20" s="35">
        <v>573000</v>
      </c>
      <c r="H20" s="7">
        <v>1</v>
      </c>
      <c r="I20" s="6">
        <f t="shared" ref="I20:I23" si="20">H20*G20</f>
        <v>573000</v>
      </c>
      <c r="J20" s="6">
        <f t="shared" ref="J20:J23" si="21">SUM(M20,O20,Q20,S20,U20,W20)</f>
        <v>573000</v>
      </c>
      <c r="K20" s="81"/>
      <c r="L20" s="81"/>
      <c r="M20" s="35"/>
      <c r="N20" s="6">
        <f t="shared" si="15"/>
        <v>0</v>
      </c>
      <c r="O20" s="35"/>
      <c r="P20" s="35"/>
      <c r="Q20" s="35">
        <v>573000</v>
      </c>
      <c r="R20" s="6">
        <f t="shared" si="16"/>
        <v>573000</v>
      </c>
      <c r="S20" s="35"/>
      <c r="T20" s="6">
        <f t="shared" si="17"/>
        <v>0</v>
      </c>
      <c r="U20" s="35"/>
      <c r="V20" s="6">
        <f t="shared" si="18"/>
        <v>0</v>
      </c>
      <c r="W20" s="35"/>
      <c r="X20" s="6">
        <f t="shared" si="19"/>
        <v>0</v>
      </c>
    </row>
    <row r="21" spans="1:24" ht="30" x14ac:dyDescent="0.25">
      <c r="A21" t="s">
        <v>101</v>
      </c>
      <c r="B21" s="17" t="s">
        <v>104</v>
      </c>
      <c r="C21" s="34"/>
      <c r="D21" s="34" t="s">
        <v>27</v>
      </c>
      <c r="E21" s="34"/>
      <c r="F21" s="22" t="s">
        <v>99</v>
      </c>
      <c r="G21" s="35">
        <v>573000</v>
      </c>
      <c r="H21" s="7">
        <v>1</v>
      </c>
      <c r="I21" s="6">
        <f t="shared" si="20"/>
        <v>573000</v>
      </c>
      <c r="J21" s="6">
        <f t="shared" si="21"/>
        <v>573000</v>
      </c>
      <c r="K21" s="81"/>
      <c r="L21" s="81"/>
      <c r="M21" s="35"/>
      <c r="N21" s="35"/>
      <c r="O21" s="35"/>
      <c r="P21" s="35"/>
      <c r="Q21" s="35"/>
      <c r="R21" s="6">
        <f t="shared" si="16"/>
        <v>0</v>
      </c>
      <c r="S21" s="35">
        <v>573000</v>
      </c>
      <c r="T21" s="6">
        <f t="shared" si="17"/>
        <v>573000</v>
      </c>
      <c r="U21" s="35"/>
      <c r="V21" s="6">
        <f t="shared" si="18"/>
        <v>0</v>
      </c>
      <c r="W21" s="35"/>
      <c r="X21" s="6">
        <f t="shared" si="19"/>
        <v>0</v>
      </c>
    </row>
    <row r="22" spans="1:24" ht="30" x14ac:dyDescent="0.25">
      <c r="A22" t="s">
        <v>101</v>
      </c>
      <c r="B22" s="17" t="s">
        <v>104</v>
      </c>
      <c r="C22" s="34"/>
      <c r="D22" s="34" t="s">
        <v>27</v>
      </c>
      <c r="E22" s="34"/>
      <c r="F22" s="22" t="s">
        <v>99</v>
      </c>
      <c r="G22" s="35">
        <v>573000</v>
      </c>
      <c r="H22" s="7">
        <v>1</v>
      </c>
      <c r="I22" s="6">
        <f t="shared" si="20"/>
        <v>573000</v>
      </c>
      <c r="J22" s="6">
        <f t="shared" si="21"/>
        <v>573000</v>
      </c>
      <c r="K22" s="81"/>
      <c r="L22" s="81"/>
      <c r="M22" s="35"/>
      <c r="N22" s="35"/>
      <c r="O22" s="35"/>
      <c r="P22" s="35"/>
      <c r="Q22" s="35"/>
      <c r="R22" s="6">
        <f t="shared" si="16"/>
        <v>0</v>
      </c>
      <c r="S22" s="35"/>
      <c r="T22" s="6">
        <f t="shared" si="17"/>
        <v>0</v>
      </c>
      <c r="U22" s="35">
        <v>573000</v>
      </c>
      <c r="V22" s="6">
        <f t="shared" si="18"/>
        <v>573000</v>
      </c>
      <c r="W22" s="35"/>
      <c r="X22" s="6">
        <f t="shared" si="19"/>
        <v>0</v>
      </c>
    </row>
    <row r="23" spans="1:24" ht="30.75" thickBot="1" x14ac:dyDescent="0.3">
      <c r="A23" t="s">
        <v>101</v>
      </c>
      <c r="B23" s="17" t="s">
        <v>104</v>
      </c>
      <c r="C23" s="34"/>
      <c r="D23" s="34" t="s">
        <v>27</v>
      </c>
      <c r="E23" s="34"/>
      <c r="F23" s="22" t="s">
        <v>99</v>
      </c>
      <c r="G23" s="11">
        <v>573000</v>
      </c>
      <c r="H23" s="12">
        <v>1</v>
      </c>
      <c r="I23" s="11">
        <f t="shared" si="20"/>
        <v>573000</v>
      </c>
      <c r="J23" s="11">
        <f t="shared" si="21"/>
        <v>573000</v>
      </c>
      <c r="K23" s="13"/>
      <c r="L23" s="13"/>
      <c r="M23" s="11"/>
      <c r="N23" s="11"/>
      <c r="O23" s="11"/>
      <c r="P23" s="11"/>
      <c r="Q23" s="11"/>
      <c r="R23" s="11">
        <f t="shared" si="16"/>
        <v>0</v>
      </c>
      <c r="S23" s="11"/>
      <c r="T23" s="11">
        <f t="shared" si="17"/>
        <v>0</v>
      </c>
      <c r="U23" s="11"/>
      <c r="V23" s="11">
        <f t="shared" si="18"/>
        <v>0</v>
      </c>
      <c r="W23" s="11">
        <v>573000</v>
      </c>
      <c r="X23" s="11">
        <f t="shared" si="19"/>
        <v>573000</v>
      </c>
    </row>
    <row r="24" spans="1:24" x14ac:dyDescent="0.25">
      <c r="B24" s="198" t="s">
        <v>19</v>
      </c>
      <c r="C24" s="34"/>
      <c r="D24" s="34"/>
      <c r="E24" s="34"/>
      <c r="F24" s="197"/>
      <c r="G24" s="199">
        <f>SUM(G17:G23)</f>
        <v>4292000</v>
      </c>
      <c r="H24" s="200"/>
      <c r="I24" s="199">
        <f t="shared" ref="I24:X24" si="22">SUM(I17:I23)</f>
        <v>4292000</v>
      </c>
      <c r="J24" s="199">
        <f t="shared" si="22"/>
        <v>4292000</v>
      </c>
      <c r="K24" s="199">
        <f t="shared" si="22"/>
        <v>0</v>
      </c>
      <c r="L24" s="199">
        <f t="shared" si="22"/>
        <v>0</v>
      </c>
      <c r="M24" s="199">
        <f t="shared" si="22"/>
        <v>750000</v>
      </c>
      <c r="N24" s="199">
        <f t="shared" si="22"/>
        <v>750000</v>
      </c>
      <c r="O24" s="199">
        <f t="shared" si="22"/>
        <v>1250000</v>
      </c>
      <c r="P24" s="199">
        <f t="shared" si="22"/>
        <v>1500000</v>
      </c>
      <c r="Q24" s="199">
        <f t="shared" si="22"/>
        <v>573000</v>
      </c>
      <c r="R24" s="199">
        <f t="shared" si="22"/>
        <v>573000</v>
      </c>
      <c r="S24" s="199">
        <f t="shared" si="22"/>
        <v>573000</v>
      </c>
      <c r="T24" s="199">
        <f t="shared" si="22"/>
        <v>573000</v>
      </c>
      <c r="U24" s="199">
        <f t="shared" si="22"/>
        <v>573000</v>
      </c>
      <c r="V24" s="199">
        <f t="shared" si="22"/>
        <v>573000</v>
      </c>
      <c r="W24" s="199">
        <f t="shared" si="22"/>
        <v>573000</v>
      </c>
      <c r="X24" s="199">
        <f t="shared" si="22"/>
        <v>573000</v>
      </c>
    </row>
    <row r="25" spans="1:24" x14ac:dyDescent="0.25">
      <c r="B25" s="17"/>
      <c r="C25" s="34"/>
      <c r="D25" s="34"/>
      <c r="E25" s="34"/>
      <c r="F25" s="197"/>
      <c r="G25" s="35"/>
      <c r="H25" s="36"/>
      <c r="I25" s="35"/>
      <c r="J25" s="35"/>
      <c r="K25" s="81"/>
      <c r="L25" s="81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x14ac:dyDescent="0.25">
      <c r="B26" s="210" t="s">
        <v>22</v>
      </c>
      <c r="C26" s="82"/>
      <c r="D26" s="82"/>
      <c r="E26" s="82"/>
      <c r="F26" s="82"/>
      <c r="G26" s="173">
        <f>SUM(G24+G14)</f>
        <v>5814500</v>
      </c>
      <c r="H26" s="174"/>
      <c r="I26" s="173">
        <f t="shared" ref="I26:X26" si="23">SUM(I24+I14)</f>
        <v>5561750</v>
      </c>
      <c r="J26" s="173">
        <f t="shared" si="23"/>
        <v>5561750</v>
      </c>
      <c r="K26" s="173">
        <f t="shared" si="23"/>
        <v>165000</v>
      </c>
      <c r="L26" s="173">
        <f t="shared" si="23"/>
        <v>123750</v>
      </c>
      <c r="M26" s="173">
        <f t="shared" si="23"/>
        <v>991250</v>
      </c>
      <c r="N26" s="173">
        <f t="shared" si="23"/>
        <v>941000</v>
      </c>
      <c r="O26" s="173">
        <f t="shared" si="23"/>
        <v>1492250</v>
      </c>
      <c r="P26" s="173">
        <f t="shared" si="23"/>
        <v>1691000</v>
      </c>
      <c r="Q26" s="173">
        <f t="shared" si="23"/>
        <v>804000</v>
      </c>
      <c r="R26" s="173">
        <f t="shared" si="23"/>
        <v>764000</v>
      </c>
      <c r="S26" s="173">
        <f t="shared" si="23"/>
        <v>781500</v>
      </c>
      <c r="T26" s="173">
        <f t="shared" si="23"/>
        <v>764000</v>
      </c>
      <c r="U26" s="173">
        <f t="shared" si="23"/>
        <v>791500</v>
      </c>
      <c r="V26" s="173">
        <f t="shared" si="23"/>
        <v>764000</v>
      </c>
      <c r="W26" s="173">
        <f t="shared" si="23"/>
        <v>789000</v>
      </c>
      <c r="X26" s="173">
        <f t="shared" si="23"/>
        <v>764000</v>
      </c>
    </row>
  </sheetData>
  <mergeCells count="8">
    <mergeCell ref="B1:X1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1"/>
  <sheetViews>
    <sheetView workbookViewId="0">
      <selection activeCell="B1" sqref="B1:X1"/>
    </sheetView>
  </sheetViews>
  <sheetFormatPr defaultRowHeight="15" x14ac:dyDescent="0.25"/>
  <cols>
    <col min="2" max="2" width="39.140625" bestFit="1" customWidth="1"/>
    <col min="3" max="3" width="12.140625" bestFit="1" customWidth="1"/>
    <col min="6" max="6" width="20.42578125" bestFit="1" customWidth="1"/>
    <col min="7" max="7" width="11.5703125" bestFit="1" customWidth="1"/>
    <col min="9" max="10" width="10.5703125" bestFit="1" customWidth="1"/>
    <col min="13" max="16" width="10.5703125" bestFit="1" customWidth="1"/>
    <col min="24" max="24" width="10.140625" bestFit="1" customWidth="1"/>
  </cols>
  <sheetData>
    <row r="1" spans="1:24" ht="16.5" thickBot="1" x14ac:dyDescent="0.3">
      <c r="B1" s="236" t="s">
        <v>79</v>
      </c>
      <c r="C1" s="237"/>
      <c r="D1" s="238"/>
      <c r="E1" s="238"/>
      <c r="F1" s="238"/>
      <c r="G1" s="238"/>
      <c r="H1" s="238"/>
      <c r="I1" s="238"/>
      <c r="J1" s="238"/>
      <c r="K1" s="237"/>
      <c r="L1" s="237"/>
      <c r="M1" s="237"/>
      <c r="N1" s="237"/>
      <c r="O1" s="238"/>
      <c r="P1" s="238"/>
      <c r="Q1" s="238"/>
      <c r="R1" s="238"/>
      <c r="S1" s="238"/>
      <c r="T1" s="238"/>
      <c r="U1" s="238"/>
      <c r="V1" s="238"/>
      <c r="W1" s="238"/>
      <c r="X1" s="239"/>
    </row>
    <row r="2" spans="1:24" ht="15.75" thickBot="1" x14ac:dyDescent="0.3">
      <c r="B2" s="89"/>
      <c r="C2" s="91"/>
      <c r="D2" s="133"/>
      <c r="E2" s="134"/>
      <c r="F2" s="90"/>
      <c r="G2" s="91" t="s">
        <v>0</v>
      </c>
      <c r="H2" s="92"/>
      <c r="I2" s="93" t="s">
        <v>0</v>
      </c>
      <c r="J2" s="90" t="s">
        <v>1</v>
      </c>
      <c r="K2" s="233" t="s">
        <v>68</v>
      </c>
      <c r="L2" s="234"/>
      <c r="M2" s="228" t="s">
        <v>69</v>
      </c>
      <c r="N2" s="229"/>
      <c r="O2" s="228" t="s">
        <v>70</v>
      </c>
      <c r="P2" s="229"/>
      <c r="Q2" s="228" t="s">
        <v>71</v>
      </c>
      <c r="R2" s="229"/>
      <c r="S2" s="228" t="s">
        <v>72</v>
      </c>
      <c r="T2" s="229"/>
      <c r="U2" s="228" t="s">
        <v>77</v>
      </c>
      <c r="V2" s="229"/>
      <c r="W2" s="228" t="s">
        <v>81</v>
      </c>
      <c r="X2" s="229"/>
    </row>
    <row r="3" spans="1:24" x14ac:dyDescent="0.25">
      <c r="B3" s="94"/>
      <c r="C3" s="96" t="s">
        <v>2</v>
      </c>
      <c r="D3" s="135" t="s">
        <v>2</v>
      </c>
      <c r="E3" s="136" t="s">
        <v>3</v>
      </c>
      <c r="F3" s="95" t="s">
        <v>4</v>
      </c>
      <c r="G3" s="96" t="s">
        <v>2</v>
      </c>
      <c r="H3" s="96" t="s">
        <v>12</v>
      </c>
      <c r="I3" s="97" t="s">
        <v>12</v>
      </c>
      <c r="J3" s="96" t="s">
        <v>6</v>
      </c>
      <c r="K3" s="145" t="s">
        <v>2</v>
      </c>
      <c r="L3" s="98" t="s">
        <v>12</v>
      </c>
      <c r="M3" s="93" t="s">
        <v>2</v>
      </c>
      <c r="N3" s="99" t="s">
        <v>12</v>
      </c>
      <c r="O3" s="93" t="s">
        <v>2</v>
      </c>
      <c r="P3" s="99" t="s">
        <v>12</v>
      </c>
      <c r="Q3" s="93" t="s">
        <v>2</v>
      </c>
      <c r="R3" s="99" t="s">
        <v>12</v>
      </c>
      <c r="S3" s="93" t="s">
        <v>2</v>
      </c>
      <c r="T3" s="99" t="s">
        <v>12</v>
      </c>
      <c r="U3" s="93" t="s">
        <v>2</v>
      </c>
      <c r="V3" s="99" t="s">
        <v>12</v>
      </c>
      <c r="W3" s="93" t="s">
        <v>2</v>
      </c>
      <c r="X3" s="93" t="s">
        <v>12</v>
      </c>
    </row>
    <row r="4" spans="1:24" ht="15.75" thickBot="1" x14ac:dyDescent="0.3">
      <c r="B4" s="101" t="s">
        <v>82</v>
      </c>
      <c r="C4" s="103" t="s">
        <v>7</v>
      </c>
      <c r="D4" s="143" t="s">
        <v>8</v>
      </c>
      <c r="E4" s="144" t="s">
        <v>9</v>
      </c>
      <c r="F4" s="102" t="s">
        <v>10</v>
      </c>
      <c r="G4" s="103" t="s">
        <v>6</v>
      </c>
      <c r="H4" s="103" t="s">
        <v>11</v>
      </c>
      <c r="I4" s="104" t="s">
        <v>6</v>
      </c>
      <c r="J4" s="103" t="s">
        <v>80</v>
      </c>
      <c r="K4" s="146" t="s">
        <v>6</v>
      </c>
      <c r="L4" s="105" t="s">
        <v>6</v>
      </c>
      <c r="M4" s="104" t="s">
        <v>6</v>
      </c>
      <c r="N4" s="106" t="s">
        <v>6</v>
      </c>
      <c r="O4" s="104" t="s">
        <v>6</v>
      </c>
      <c r="P4" s="106" t="s">
        <v>6</v>
      </c>
      <c r="Q4" s="104" t="s">
        <v>6</v>
      </c>
      <c r="R4" s="106" t="s">
        <v>6</v>
      </c>
      <c r="S4" s="104" t="s">
        <v>6</v>
      </c>
      <c r="T4" s="106" t="s">
        <v>6</v>
      </c>
      <c r="U4" s="104" t="s">
        <v>6</v>
      </c>
      <c r="V4" s="107" t="s">
        <v>6</v>
      </c>
      <c r="W4" s="104" t="s">
        <v>6</v>
      </c>
      <c r="X4" s="104" t="s">
        <v>6</v>
      </c>
    </row>
    <row r="5" spans="1:24" ht="30" x14ac:dyDescent="0.25">
      <c r="A5" s="191" t="s">
        <v>90</v>
      </c>
      <c r="B5" s="5" t="s">
        <v>67</v>
      </c>
      <c r="C5" s="5"/>
      <c r="D5" s="5" t="s">
        <v>27</v>
      </c>
      <c r="E5" s="5"/>
      <c r="F5" s="22" t="s">
        <v>97</v>
      </c>
      <c r="G5" s="6">
        <v>350000</v>
      </c>
      <c r="H5" s="7">
        <v>1</v>
      </c>
      <c r="I5" s="6">
        <f t="shared" ref="I5:I8" si="0">H5*G5</f>
        <v>350000</v>
      </c>
      <c r="J5" s="6">
        <f>SUM(M5,O5,Q5,S5,U5,W5)</f>
        <v>350000</v>
      </c>
      <c r="K5" s="76"/>
      <c r="L5" s="76"/>
      <c r="M5" s="6">
        <v>350000</v>
      </c>
      <c r="N5" s="6">
        <f>M5*H5</f>
        <v>350000</v>
      </c>
      <c r="O5" s="6"/>
      <c r="P5" s="6">
        <f>O5*H5</f>
        <v>0</v>
      </c>
      <c r="Q5" s="6"/>
      <c r="R5" s="6">
        <f t="shared" ref="R5" si="1">Q5*H5</f>
        <v>0</v>
      </c>
      <c r="S5" s="6"/>
      <c r="T5" s="6">
        <f>S5*H5</f>
        <v>0</v>
      </c>
      <c r="U5" s="6"/>
      <c r="V5" s="6">
        <f t="shared" ref="V5:V7" si="2">U5*H5</f>
        <v>0</v>
      </c>
      <c r="W5" s="6"/>
      <c r="X5" s="6"/>
    </row>
    <row r="6" spans="1:24" x14ac:dyDescent="0.25">
      <c r="A6" s="192" t="s">
        <v>91</v>
      </c>
      <c r="B6" s="5" t="s">
        <v>98</v>
      </c>
      <c r="C6" s="5"/>
      <c r="D6" s="5" t="s">
        <v>27</v>
      </c>
      <c r="E6" s="5"/>
      <c r="F6" s="211" t="s">
        <v>96</v>
      </c>
      <c r="G6" s="6">
        <f>SUM(K6,M6,O6,Q6,S6,U6,W6)</f>
        <v>50000</v>
      </c>
      <c r="H6" s="7">
        <v>1</v>
      </c>
      <c r="I6" s="6">
        <f t="shared" si="0"/>
        <v>50000</v>
      </c>
      <c r="J6" s="6">
        <f t="shared" ref="J6:J8" si="3">SUM(M6,O6,Q6,S6,U6,W6)</f>
        <v>50000</v>
      </c>
      <c r="K6" s="76"/>
      <c r="L6" s="76"/>
      <c r="M6" s="6"/>
      <c r="N6" s="6">
        <f t="shared" ref="N6:N8" si="4">M6*H6</f>
        <v>0</v>
      </c>
      <c r="O6" s="6">
        <v>50000</v>
      </c>
      <c r="P6" s="6">
        <f t="shared" ref="P6:P8" si="5">O6*H6</f>
        <v>50000</v>
      </c>
      <c r="Q6" s="6"/>
      <c r="R6" s="6">
        <f>Q6*H6</f>
        <v>0</v>
      </c>
      <c r="S6" s="5"/>
      <c r="T6" s="6">
        <f t="shared" ref="T6:T8" si="6">S6*H6</f>
        <v>0</v>
      </c>
      <c r="U6" s="6"/>
      <c r="V6" s="6">
        <f t="shared" si="2"/>
        <v>0</v>
      </c>
      <c r="W6" s="6"/>
      <c r="X6" s="6"/>
    </row>
    <row r="7" spans="1:24" x14ac:dyDescent="0.25">
      <c r="A7" s="192" t="s">
        <v>92</v>
      </c>
      <c r="B7" s="5" t="s">
        <v>98</v>
      </c>
      <c r="C7" s="5"/>
      <c r="D7" s="5" t="s">
        <v>27</v>
      </c>
      <c r="E7" s="5"/>
      <c r="F7" s="211" t="s">
        <v>96</v>
      </c>
      <c r="G7" s="6">
        <f t="shared" ref="G7:G8" si="7">SUM(K7,M7,O7,Q7,S7,U7,W7)</f>
        <v>50000</v>
      </c>
      <c r="H7" s="7">
        <v>1</v>
      </c>
      <c r="I7" s="6">
        <f t="shared" si="0"/>
        <v>50000</v>
      </c>
      <c r="J7" s="6">
        <f t="shared" si="3"/>
        <v>50000</v>
      </c>
      <c r="K7" s="76"/>
      <c r="L7" s="76"/>
      <c r="M7" s="6"/>
      <c r="N7" s="6">
        <f t="shared" si="4"/>
        <v>0</v>
      </c>
      <c r="O7" s="6"/>
      <c r="P7" s="6">
        <f t="shared" si="5"/>
        <v>0</v>
      </c>
      <c r="Q7" s="6">
        <v>50000</v>
      </c>
      <c r="R7" s="6">
        <f t="shared" ref="R7:R8" si="8">Q7*H7</f>
        <v>50000</v>
      </c>
      <c r="S7" s="6"/>
      <c r="T7" s="6">
        <f t="shared" si="6"/>
        <v>0</v>
      </c>
      <c r="U7" s="6"/>
      <c r="V7" s="6">
        <f t="shared" si="2"/>
        <v>0</v>
      </c>
      <c r="W7" s="6"/>
      <c r="X7" s="6"/>
    </row>
    <row r="8" spans="1:24" x14ac:dyDescent="0.25">
      <c r="A8" s="192" t="s">
        <v>93</v>
      </c>
      <c r="B8" s="5" t="s">
        <v>98</v>
      </c>
      <c r="C8" s="5"/>
      <c r="D8" s="5" t="s">
        <v>27</v>
      </c>
      <c r="E8" s="5"/>
      <c r="F8" s="211" t="s">
        <v>96</v>
      </c>
      <c r="G8" s="6">
        <f t="shared" si="7"/>
        <v>50000</v>
      </c>
      <c r="H8" s="7">
        <v>1</v>
      </c>
      <c r="I8" s="6">
        <f t="shared" si="0"/>
        <v>50000</v>
      </c>
      <c r="J8" s="6">
        <f t="shared" si="3"/>
        <v>50000</v>
      </c>
      <c r="K8" s="76"/>
      <c r="L8" s="76"/>
      <c r="M8" s="6"/>
      <c r="N8" s="6">
        <f t="shared" si="4"/>
        <v>0</v>
      </c>
      <c r="O8" s="6"/>
      <c r="P8" s="6">
        <f t="shared" si="5"/>
        <v>0</v>
      </c>
      <c r="Q8" s="6"/>
      <c r="R8" s="6">
        <f t="shared" si="8"/>
        <v>0</v>
      </c>
      <c r="S8" s="6">
        <v>50000</v>
      </c>
      <c r="T8" s="6">
        <f t="shared" si="6"/>
        <v>50000</v>
      </c>
      <c r="U8" s="6"/>
      <c r="V8" s="6">
        <f>U8*H8</f>
        <v>0</v>
      </c>
      <c r="W8" s="6"/>
      <c r="X8" s="6"/>
    </row>
    <row r="9" spans="1:24" x14ac:dyDescent="0.25">
      <c r="A9" s="192"/>
      <c r="B9" s="5"/>
      <c r="C9" s="5"/>
      <c r="D9" s="5"/>
      <c r="E9" s="5"/>
      <c r="F9" s="211"/>
      <c r="G9" s="6"/>
      <c r="H9" s="7"/>
      <c r="I9" s="6"/>
      <c r="J9" s="6"/>
      <c r="K9" s="76"/>
      <c r="L9" s="7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192"/>
      <c r="B10" s="5"/>
      <c r="C10" s="5"/>
      <c r="D10" s="5"/>
      <c r="E10" s="5"/>
      <c r="F10" s="211"/>
      <c r="G10" s="6"/>
      <c r="H10" s="7"/>
      <c r="I10" s="6"/>
      <c r="J10" s="6"/>
      <c r="K10" s="76"/>
      <c r="L10" s="7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B11" s="83" t="s">
        <v>22</v>
      </c>
      <c r="C11" s="172"/>
      <c r="D11" s="172"/>
      <c r="E11" s="172"/>
      <c r="F11" s="172"/>
      <c r="G11" s="173">
        <f>SUM(G5:G9)</f>
        <v>500000</v>
      </c>
      <c r="H11" s="174"/>
      <c r="I11" s="173">
        <f>SUM(I5:I9)</f>
        <v>500000</v>
      </c>
      <c r="J11" s="173">
        <f t="shared" ref="J11:X11" si="9">SUM(J5:J9)</f>
        <v>500000</v>
      </c>
      <c r="K11" s="175">
        <f t="shared" si="9"/>
        <v>0</v>
      </c>
      <c r="L11" s="175">
        <f t="shared" si="9"/>
        <v>0</v>
      </c>
      <c r="M11" s="173">
        <f t="shared" si="9"/>
        <v>350000</v>
      </c>
      <c r="N11" s="173">
        <f t="shared" si="9"/>
        <v>350000</v>
      </c>
      <c r="O11" s="173">
        <f t="shared" si="9"/>
        <v>50000</v>
      </c>
      <c r="P11" s="173">
        <f t="shared" si="9"/>
        <v>50000</v>
      </c>
      <c r="Q11" s="173">
        <f t="shared" si="9"/>
        <v>50000</v>
      </c>
      <c r="R11" s="173">
        <f t="shared" si="9"/>
        <v>50000</v>
      </c>
      <c r="S11" s="173">
        <f t="shared" si="9"/>
        <v>50000</v>
      </c>
      <c r="T11" s="173">
        <f t="shared" si="9"/>
        <v>50000</v>
      </c>
      <c r="U11" s="173">
        <f t="shared" si="9"/>
        <v>0</v>
      </c>
      <c r="V11" s="173">
        <f t="shared" si="9"/>
        <v>0</v>
      </c>
      <c r="W11" s="173">
        <f t="shared" si="9"/>
        <v>0</v>
      </c>
      <c r="X11" s="173">
        <f t="shared" si="9"/>
        <v>0</v>
      </c>
    </row>
  </sheetData>
  <mergeCells count="8">
    <mergeCell ref="B1:X1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X13"/>
  <sheetViews>
    <sheetView workbookViewId="0">
      <selection activeCell="B1" sqref="B1:X1"/>
    </sheetView>
  </sheetViews>
  <sheetFormatPr defaultRowHeight="15" x14ac:dyDescent="0.25"/>
  <cols>
    <col min="2" max="2" width="24.28515625" bestFit="1" customWidth="1"/>
    <col min="3" max="3" width="13.7109375" bestFit="1" customWidth="1"/>
    <col min="6" max="6" width="17.7109375" bestFit="1" customWidth="1"/>
    <col min="10" max="10" width="10.7109375" bestFit="1" customWidth="1"/>
    <col min="24" max="24" width="10.140625" bestFit="1" customWidth="1"/>
  </cols>
  <sheetData>
    <row r="1" spans="2:24" ht="16.5" thickBot="1" x14ac:dyDescent="0.3">
      <c r="B1" s="236" t="s">
        <v>79</v>
      </c>
      <c r="C1" s="237"/>
      <c r="D1" s="238"/>
      <c r="E1" s="238"/>
      <c r="F1" s="238"/>
      <c r="G1" s="238"/>
      <c r="H1" s="238"/>
      <c r="I1" s="238"/>
      <c r="J1" s="238"/>
      <c r="K1" s="237"/>
      <c r="L1" s="237"/>
      <c r="M1" s="237"/>
      <c r="N1" s="237"/>
      <c r="O1" s="238"/>
      <c r="P1" s="238"/>
      <c r="Q1" s="238"/>
      <c r="R1" s="238"/>
      <c r="S1" s="238"/>
      <c r="T1" s="238"/>
      <c r="U1" s="238"/>
      <c r="V1" s="238"/>
      <c r="W1" s="238"/>
      <c r="X1" s="239"/>
    </row>
    <row r="2" spans="2:24" ht="15.75" thickBot="1" x14ac:dyDescent="0.3">
      <c r="B2" s="89"/>
      <c r="C2" s="91"/>
      <c r="D2" s="133"/>
      <c r="E2" s="134"/>
      <c r="F2" s="90"/>
      <c r="G2" s="91" t="s">
        <v>0</v>
      </c>
      <c r="H2" s="92"/>
      <c r="I2" s="93" t="s">
        <v>0</v>
      </c>
      <c r="J2" s="90" t="s">
        <v>1</v>
      </c>
      <c r="K2" s="233" t="s">
        <v>68</v>
      </c>
      <c r="L2" s="234"/>
      <c r="M2" s="228" t="s">
        <v>69</v>
      </c>
      <c r="N2" s="229"/>
      <c r="O2" s="228" t="s">
        <v>70</v>
      </c>
      <c r="P2" s="229"/>
      <c r="Q2" s="228" t="s">
        <v>71</v>
      </c>
      <c r="R2" s="229"/>
      <c r="S2" s="228" t="s">
        <v>72</v>
      </c>
      <c r="T2" s="229"/>
      <c r="U2" s="228" t="s">
        <v>77</v>
      </c>
      <c r="V2" s="229"/>
      <c r="W2" s="228" t="s">
        <v>81</v>
      </c>
      <c r="X2" s="229"/>
    </row>
    <row r="3" spans="2:24" x14ac:dyDescent="0.25">
      <c r="B3" s="94"/>
      <c r="C3" s="96" t="s">
        <v>2</v>
      </c>
      <c r="D3" s="135" t="s">
        <v>2</v>
      </c>
      <c r="E3" s="136" t="s">
        <v>3</v>
      </c>
      <c r="F3" s="95" t="s">
        <v>4</v>
      </c>
      <c r="G3" s="96" t="s">
        <v>2</v>
      </c>
      <c r="H3" s="96" t="s">
        <v>12</v>
      </c>
      <c r="I3" s="97" t="s">
        <v>12</v>
      </c>
      <c r="J3" s="96" t="s">
        <v>6</v>
      </c>
      <c r="K3" s="145" t="s">
        <v>2</v>
      </c>
      <c r="L3" s="98" t="s">
        <v>12</v>
      </c>
      <c r="M3" s="93" t="s">
        <v>2</v>
      </c>
      <c r="N3" s="99" t="s">
        <v>12</v>
      </c>
      <c r="O3" s="93" t="s">
        <v>2</v>
      </c>
      <c r="P3" s="99" t="s">
        <v>12</v>
      </c>
      <c r="Q3" s="93" t="s">
        <v>2</v>
      </c>
      <c r="R3" s="99" t="s">
        <v>12</v>
      </c>
      <c r="S3" s="93" t="s">
        <v>2</v>
      </c>
      <c r="T3" s="99" t="s">
        <v>12</v>
      </c>
      <c r="U3" s="93" t="s">
        <v>2</v>
      </c>
      <c r="V3" s="99" t="s">
        <v>12</v>
      </c>
      <c r="W3" s="93" t="s">
        <v>2</v>
      </c>
      <c r="X3" s="93" t="s">
        <v>12</v>
      </c>
    </row>
    <row r="4" spans="2:24" ht="15.75" thickBot="1" x14ac:dyDescent="0.3">
      <c r="B4" s="101" t="s">
        <v>82</v>
      </c>
      <c r="C4" s="103" t="s">
        <v>7</v>
      </c>
      <c r="D4" s="143" t="s">
        <v>8</v>
      </c>
      <c r="E4" s="144" t="s">
        <v>9</v>
      </c>
      <c r="F4" s="102" t="s">
        <v>10</v>
      </c>
      <c r="G4" s="103" t="s">
        <v>6</v>
      </c>
      <c r="H4" s="103" t="s">
        <v>11</v>
      </c>
      <c r="I4" s="104" t="s">
        <v>6</v>
      </c>
      <c r="J4" s="103" t="s">
        <v>80</v>
      </c>
      <c r="K4" s="146" t="s">
        <v>6</v>
      </c>
      <c r="L4" s="105" t="s">
        <v>6</v>
      </c>
      <c r="M4" s="104" t="s">
        <v>6</v>
      </c>
      <c r="N4" s="106" t="s">
        <v>6</v>
      </c>
      <c r="O4" s="104" t="s">
        <v>6</v>
      </c>
      <c r="P4" s="106" t="s">
        <v>6</v>
      </c>
      <c r="Q4" s="104" t="s">
        <v>6</v>
      </c>
      <c r="R4" s="106" t="s">
        <v>6</v>
      </c>
      <c r="S4" s="104" t="s">
        <v>6</v>
      </c>
      <c r="T4" s="106" t="s">
        <v>6</v>
      </c>
      <c r="U4" s="104" t="s">
        <v>6</v>
      </c>
      <c r="V4" s="107" t="s">
        <v>6</v>
      </c>
      <c r="W4" s="104" t="s">
        <v>6</v>
      </c>
      <c r="X4" s="104" t="s">
        <v>6</v>
      </c>
    </row>
    <row r="5" spans="2:24" x14ac:dyDescent="0.25">
      <c r="B5" s="16"/>
      <c r="C5" s="16"/>
      <c r="D5" s="16"/>
      <c r="E5" s="16"/>
      <c r="F5" s="16"/>
      <c r="G5" s="16"/>
      <c r="H5" s="16"/>
      <c r="I5" s="16"/>
      <c r="J5" s="16"/>
      <c r="K5" s="79"/>
      <c r="L5" s="7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2:24" x14ac:dyDescent="0.25">
      <c r="B6" s="5"/>
      <c r="C6" s="5"/>
      <c r="D6" s="5"/>
      <c r="E6" s="5"/>
      <c r="F6" s="5"/>
      <c r="G6" s="5"/>
      <c r="H6" s="5"/>
      <c r="I6" s="5"/>
      <c r="J6" s="5"/>
      <c r="K6" s="8"/>
      <c r="L6" s="8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2:24" x14ac:dyDescent="0.25">
      <c r="B7" s="5"/>
      <c r="C7" s="5"/>
      <c r="D7" s="5"/>
      <c r="E7" s="5"/>
      <c r="F7" s="5"/>
      <c r="G7" s="5"/>
      <c r="H7" s="5"/>
      <c r="I7" s="5"/>
      <c r="J7" s="5"/>
      <c r="K7" s="8"/>
      <c r="L7" s="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2:24" x14ac:dyDescent="0.25">
      <c r="B8" s="5"/>
      <c r="C8" s="5"/>
      <c r="D8" s="5"/>
      <c r="E8" s="5"/>
      <c r="F8" s="5"/>
      <c r="G8" s="5"/>
      <c r="H8" s="5"/>
      <c r="I8" s="5"/>
      <c r="J8" s="5"/>
      <c r="K8" s="8"/>
      <c r="L8" s="8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2:24" x14ac:dyDescent="0.25">
      <c r="B9" s="5"/>
      <c r="C9" s="5"/>
      <c r="D9" s="5"/>
      <c r="E9" s="5"/>
      <c r="F9" s="5"/>
      <c r="G9" s="5"/>
      <c r="H9" s="5"/>
      <c r="I9" s="5"/>
      <c r="J9" s="5"/>
      <c r="K9" s="8"/>
      <c r="L9" s="8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2:24" x14ac:dyDescent="0.25">
      <c r="B10" s="5"/>
      <c r="C10" s="5"/>
      <c r="D10" s="5"/>
      <c r="E10" s="5"/>
      <c r="F10" s="5"/>
      <c r="G10" s="5"/>
      <c r="H10" s="5"/>
      <c r="I10" s="5"/>
      <c r="J10" s="5"/>
      <c r="K10" s="8"/>
      <c r="L10" s="8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2:24" x14ac:dyDescent="0.25">
      <c r="B11" s="5"/>
      <c r="C11" s="5"/>
      <c r="D11" s="5"/>
      <c r="E11" s="5"/>
      <c r="F11" s="5"/>
      <c r="G11" s="5"/>
      <c r="H11" s="5"/>
      <c r="I11" s="5"/>
      <c r="J11" s="5"/>
      <c r="K11" s="8"/>
      <c r="L11" s="8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2:24" x14ac:dyDescent="0.25">
      <c r="B12" s="5"/>
      <c r="C12" s="5"/>
      <c r="D12" s="5"/>
      <c r="E12" s="5"/>
      <c r="F12" s="5"/>
      <c r="G12" s="5"/>
      <c r="H12" s="5"/>
      <c r="I12" s="5"/>
      <c r="J12" s="5"/>
      <c r="K12" s="8"/>
      <c r="L12" s="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2:24" x14ac:dyDescent="0.25">
      <c r="B13" s="83" t="s">
        <v>22</v>
      </c>
      <c r="C13" s="82"/>
      <c r="D13" s="82"/>
      <c r="E13" s="82"/>
      <c r="F13" s="82"/>
      <c r="G13" s="82"/>
      <c r="H13" s="82"/>
      <c r="I13" s="82"/>
      <c r="J13" s="82"/>
      <c r="K13" s="8"/>
      <c r="L13" s="8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</sheetData>
  <mergeCells count="8">
    <mergeCell ref="B1:X1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scale="49" orientation="landscape" r:id="rId1"/>
  <headerFooter>
    <oddHeader>&amp;A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4160AFB04B0F4FB5616BAA9013AF9A" ma:contentTypeVersion="11" ma:contentTypeDescription="Create a new document." ma:contentTypeScope="" ma:versionID="3ce870808a25b4f1b290f2362cc8f8cd">
  <xsd:schema xmlns:xsd="http://www.w3.org/2001/XMLSchema" xmlns:xs="http://www.w3.org/2001/XMLSchema" xmlns:p="http://schemas.microsoft.com/office/2006/metadata/properties" xmlns:ns2="9adbb099-422e-4266-a63b-656a2f32fb3d" xmlns:ns3="0e158ac5-ca00-4b32-a503-6dc0a2b99e1b" targetNamespace="http://schemas.microsoft.com/office/2006/metadata/properties" ma:root="true" ma:fieldsID="08935fe71f684ec215ff6e3ac4a1f760" ns2:_="" ns3:_="">
    <xsd:import namespace="9adbb099-422e-4266-a63b-656a2f32fb3d"/>
    <xsd:import namespace="0e158ac5-ca00-4b32-a503-6dc0a2b99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bb099-422e-4266-a63b-656a2f32f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8b49a8f-65ec-4391-b831-797105536f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58ac5-ca00-4b32-a503-6dc0a2b99e1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de2d4cb-9b69-4715-a0e2-673a0802545a}" ma:internalName="TaxCatchAll" ma:showField="CatchAllData" ma:web="0e158ac5-ca00-4b32-a503-6dc0a2b99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dbb099-422e-4266-a63b-656a2f32fb3d">
      <Terms xmlns="http://schemas.microsoft.com/office/infopath/2007/PartnerControls"/>
    </lcf76f155ced4ddcb4097134ff3c332f>
    <TaxCatchAll xmlns="0e158ac5-ca00-4b32-a503-6dc0a2b99e1b" xsi:nil="true"/>
  </documentManagement>
</p:properties>
</file>

<file path=customXml/itemProps1.xml><?xml version="1.0" encoding="utf-8"?>
<ds:datastoreItem xmlns:ds="http://schemas.openxmlformats.org/officeDocument/2006/customXml" ds:itemID="{D989A1D4-5F60-4037-805A-DD242039D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9A066E-359D-4EC2-8363-69F0A9C811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dbb099-422e-4266-a63b-656a2f32fb3d"/>
    <ds:schemaRef ds:uri="0e158ac5-ca00-4b32-a503-6dc0a2b99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613D71-0A53-4EAD-B736-F72670E067F3}">
  <ds:schemaRefs>
    <ds:schemaRef ds:uri="http://schemas.microsoft.com/office/2006/metadata/properties"/>
    <ds:schemaRef ds:uri="http://schemas.microsoft.com/office/infopath/2007/PartnerControls"/>
    <ds:schemaRef ds:uri="9adbb099-422e-4266-a63b-656a2f32fb3d"/>
    <ds:schemaRef ds:uri="0e158ac5-ca00-4b32-a503-6dc0a2b99e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Aggr CIP</vt:lpstr>
      <vt:lpstr>Charts</vt:lpstr>
      <vt:lpstr>Water</vt:lpstr>
      <vt:lpstr>Sewer</vt:lpstr>
      <vt:lpstr>Fire</vt:lpstr>
      <vt:lpstr>Park &amp; Pathway</vt:lpstr>
      <vt:lpstr>TAP</vt:lpstr>
      <vt:lpstr>Township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sawdon</dc:creator>
  <cp:lastModifiedBy>Mary Gillis</cp:lastModifiedBy>
  <cp:lastPrinted>2020-11-08T00:31:55Z</cp:lastPrinted>
  <dcterms:created xsi:type="dcterms:W3CDTF">2020-05-28T12:16:16Z</dcterms:created>
  <dcterms:modified xsi:type="dcterms:W3CDTF">2022-11-22T16:46:27Z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0x010100ED4160AFB04B0F4FB5616BAA9013AF9A</vt:lpwstr>
  </property>
</Properties>
</file>